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Sekce A - stavební část" sheetId="2" r:id="rId2"/>
    <sheet name="B - Sekce B - stavební část" sheetId="3" r:id="rId3"/>
    <sheet name="C - Sekce C - stavební část" sheetId="4" r:id="rId4"/>
    <sheet name="D - Sekce D - stavební část" sheetId="5" r:id="rId5"/>
    <sheet name="E - Sekce E - stavební část" sheetId="6" r:id="rId6"/>
    <sheet name="F - Sekce F - stavební část" sheetId="7" r:id="rId7"/>
    <sheet name="G - Sekce G - stavební část" sheetId="8" r:id="rId8"/>
    <sheet name="C104 - ZTI - C104" sheetId="9" r:id="rId9"/>
    <sheet name="G112 - ZTI - G112A+B" sheetId="10" r:id="rId10"/>
    <sheet name="UT - Zařízení pro vytápěn..." sheetId="11" r:id="rId11"/>
    <sheet name="VZT - Zařízení vzduchotec..." sheetId="12" r:id="rId12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'A - Sekce A - stavební část'!$C$125:$K$142</definedName>
    <definedName name="_xlnm.Print_Area" localSheetId="1">'A - Sekce A - stavební část'!$C$4:$J$76,'A - Sekce A - stavební část'!$C$82:$J$105,'A - Sekce A - stavební část'!$C$111:$K$142</definedName>
    <definedName name="_xlnm.Print_Titles" localSheetId="1">'A - Sekce A - stavební část'!$125:$125</definedName>
    <definedName name="_xlnm._FilterDatabase" localSheetId="2" hidden="1">'B - Sekce B - stavební část'!$C$122:$K$138</definedName>
    <definedName name="_xlnm.Print_Area" localSheetId="2">'B - Sekce B - stavební část'!$C$4:$J$76,'B - Sekce B - stavební část'!$C$82:$J$102,'B - Sekce B - stavební část'!$C$108:$K$138</definedName>
    <definedName name="_xlnm.Print_Titles" localSheetId="2">'B - Sekce B - stavební část'!$122:$122</definedName>
    <definedName name="_xlnm._FilterDatabase" localSheetId="3" hidden="1">'C - Sekce C - stavební část'!$C$124:$K$143</definedName>
    <definedName name="_xlnm.Print_Area" localSheetId="3">'C - Sekce C - stavební část'!$C$4:$J$76,'C - Sekce C - stavební část'!$C$82:$J$104,'C - Sekce C - stavební část'!$C$110:$K$143</definedName>
    <definedName name="_xlnm.Print_Titles" localSheetId="3">'C - Sekce C - stavební část'!$124:$124</definedName>
    <definedName name="_xlnm._FilterDatabase" localSheetId="4" hidden="1">'D - Sekce D - stavební část'!$C$128:$K$171</definedName>
    <definedName name="_xlnm.Print_Area" localSheetId="4">'D - Sekce D - stavební část'!$C$4:$J$76,'D - Sekce D - stavební část'!$C$82:$J$108,'D - Sekce D - stavební část'!$C$114:$K$171</definedName>
    <definedName name="_xlnm.Print_Titles" localSheetId="4">'D - Sekce D - stavební část'!$128:$128</definedName>
    <definedName name="_xlnm._FilterDatabase" localSheetId="5" hidden="1">'E - Sekce E - stavební část'!$C$121:$K$127</definedName>
    <definedName name="_xlnm.Print_Area" localSheetId="5">'E - Sekce E - stavební část'!$C$4:$J$76,'E - Sekce E - stavební část'!$C$82:$J$101,'E - Sekce E - stavební část'!$C$107:$K$127</definedName>
    <definedName name="_xlnm.Print_Titles" localSheetId="5">'E - Sekce E - stavební část'!$121:$121</definedName>
    <definedName name="_xlnm._FilterDatabase" localSheetId="6" hidden="1">'F - Sekce F - stavební část'!$C$121:$K$127</definedName>
    <definedName name="_xlnm.Print_Area" localSheetId="6">'F - Sekce F - stavební část'!$C$4:$J$76,'F - Sekce F - stavební část'!$C$82:$J$101,'F - Sekce F - stavební část'!$C$107:$K$127</definedName>
    <definedName name="_xlnm.Print_Titles" localSheetId="6">'F - Sekce F - stavební část'!$121:$121</definedName>
    <definedName name="_xlnm._FilterDatabase" localSheetId="7" hidden="1">'G - Sekce G - stavební část'!$C$130:$K$234</definedName>
    <definedName name="_xlnm.Print_Area" localSheetId="7">'G - Sekce G - stavební část'!$C$4:$J$76,'G - Sekce G - stavební část'!$C$82:$J$110,'G - Sekce G - stavební část'!$C$116:$K$234</definedName>
    <definedName name="_xlnm.Print_Titles" localSheetId="7">'G - Sekce G - stavební část'!$130:$130</definedName>
    <definedName name="_xlnm._FilterDatabase" localSheetId="8" hidden="1">'C104 - ZTI - C104'!$C$127:$K$159</definedName>
    <definedName name="_xlnm.Print_Area" localSheetId="8">'C104 - ZTI - C104'!$C$4:$J$76,'C104 - ZTI - C104'!$C$82:$J$107,'C104 - ZTI - C104'!$C$113:$K$159</definedName>
    <definedName name="_xlnm.Print_Titles" localSheetId="8">'C104 - ZTI - C104'!$127:$127</definedName>
    <definedName name="_xlnm._FilterDatabase" localSheetId="9" hidden="1">'G112 - ZTI - G112A+B'!$C$121:$K$132</definedName>
    <definedName name="_xlnm.Print_Area" localSheetId="9">'G112 - ZTI - G112A+B'!$C$4:$J$76,'G112 - ZTI - G112A+B'!$C$82:$J$101,'G112 - ZTI - G112A+B'!$C$107:$K$132</definedName>
    <definedName name="_xlnm.Print_Titles" localSheetId="9">'G112 - ZTI - G112A+B'!$121:$121</definedName>
    <definedName name="_xlnm._FilterDatabase" localSheetId="10" hidden="1">'UT - Zařízení pro vytápěn...'!$C$117:$K$123</definedName>
    <definedName name="_xlnm.Print_Area" localSheetId="10">'UT - Zařízení pro vytápěn...'!$C$4:$J$76,'UT - Zařízení pro vytápěn...'!$C$82:$J$99,'UT - Zařízení pro vytápěn...'!$C$105:$K$123</definedName>
    <definedName name="_xlnm.Print_Titles" localSheetId="10">'UT - Zařízení pro vytápěn...'!$117:$117</definedName>
    <definedName name="_xlnm._FilterDatabase" localSheetId="11" hidden="1">'VZT - Zařízení vzduchotec...'!$C$117:$K$129</definedName>
    <definedName name="_xlnm.Print_Area" localSheetId="11">'VZT - Zařízení vzduchotec...'!$C$4:$J$76,'VZT - Zařízení vzduchotec...'!$C$82:$J$99,'VZT - Zařízení vzduchotec...'!$C$105:$K$129</definedName>
    <definedName name="_xlnm.Print_Titles" localSheetId="11">'VZT - Zařízení vzduchotec...'!$117:$117</definedName>
  </definedNames>
  <calcPr/>
</workbook>
</file>

<file path=xl/calcChain.xml><?xml version="1.0" encoding="utf-8"?>
<calcChain xmlns="http://schemas.openxmlformats.org/spreadsheetml/2006/main">
  <c i="12" l="1" r="J37"/>
  <c r="J36"/>
  <c i="1" r="AY107"/>
  <c i="12" r="J35"/>
  <c i="1" r="AX107"/>
  <c i="12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92"/>
  <c r="J23"/>
  <c r="J18"/>
  <c r="E18"/>
  <c r="F92"/>
  <c r="J17"/>
  <c r="J12"/>
  <c r="J89"/>
  <c r="E7"/>
  <c r="E85"/>
  <c i="11" r="J37"/>
  <c r="J36"/>
  <c i="1" r="AY106"/>
  <c i="11" r="J35"/>
  <c i="1" r="AX106"/>
  <c i="11"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92"/>
  <c r="J23"/>
  <c r="J18"/>
  <c r="E18"/>
  <c r="F115"/>
  <c r="J17"/>
  <c r="J12"/>
  <c r="J112"/>
  <c r="E7"/>
  <c r="E108"/>
  <c i="10" r="J39"/>
  <c r="J38"/>
  <c i="1" r="AY105"/>
  <c i="10" r="J37"/>
  <c i="1" r="AX105"/>
  <c i="10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119"/>
  <c r="J25"/>
  <c r="J20"/>
  <c r="E20"/>
  <c r="F119"/>
  <c r="J19"/>
  <c r="J14"/>
  <c r="J116"/>
  <c r="E7"/>
  <c r="E110"/>
  <c i="9" r="J39"/>
  <c r="J38"/>
  <c i="1" r="AY104"/>
  <c i="9" r="J37"/>
  <c i="1" r="AX104"/>
  <c i="9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T130"/>
  <c r="T129"/>
  <c r="R131"/>
  <c r="R130"/>
  <c r="R129"/>
  <c r="P131"/>
  <c r="P130"/>
  <c r="P129"/>
  <c r="J124"/>
  <c r="F124"/>
  <c r="F122"/>
  <c r="E120"/>
  <c r="J93"/>
  <c r="F93"/>
  <c r="F91"/>
  <c r="E89"/>
  <c r="J26"/>
  <c r="E26"/>
  <c r="J125"/>
  <c r="J25"/>
  <c r="J20"/>
  <c r="E20"/>
  <c r="F125"/>
  <c r="J19"/>
  <c r="J14"/>
  <c r="J122"/>
  <c r="E7"/>
  <c r="E85"/>
  <c i="8" r="J39"/>
  <c r="J38"/>
  <c i="1" r="AY102"/>
  <c i="8" r="J37"/>
  <c i="1" r="AX102"/>
  <c i="8"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J127"/>
  <c r="F127"/>
  <c r="F125"/>
  <c r="E123"/>
  <c r="J93"/>
  <c r="F93"/>
  <c r="F91"/>
  <c r="E89"/>
  <c r="J26"/>
  <c r="E26"/>
  <c r="J128"/>
  <c r="J25"/>
  <c r="J20"/>
  <c r="E20"/>
  <c r="F128"/>
  <c r="J19"/>
  <c r="J14"/>
  <c r="J125"/>
  <c r="E7"/>
  <c r="E119"/>
  <c i="7" r="J39"/>
  <c r="J38"/>
  <c i="1" r="AY101"/>
  <c i="7" r="J37"/>
  <c i="1" r="AX101"/>
  <c i="7"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119"/>
  <c r="J25"/>
  <c r="J20"/>
  <c r="E20"/>
  <c r="F119"/>
  <c r="J19"/>
  <c r="J14"/>
  <c r="J116"/>
  <c r="E7"/>
  <c r="E110"/>
  <c i="6" r="J39"/>
  <c r="J38"/>
  <c i="1" r="AY100"/>
  <c i="6" r="J37"/>
  <c i="1" r="AX100"/>
  <c i="6"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94"/>
  <c r="J25"/>
  <c r="J20"/>
  <c r="E20"/>
  <c r="F119"/>
  <c r="J19"/>
  <c r="J14"/>
  <c r="J116"/>
  <c r="E7"/>
  <c r="E110"/>
  <c i="5" r="J39"/>
  <c r="J38"/>
  <c i="1" r="AY99"/>
  <c i="5" r="J37"/>
  <c i="1" r="AX99"/>
  <c i="5"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J125"/>
  <c r="F125"/>
  <c r="F123"/>
  <c r="E121"/>
  <c r="J93"/>
  <c r="F93"/>
  <c r="F91"/>
  <c r="E89"/>
  <c r="J26"/>
  <c r="E26"/>
  <c r="J126"/>
  <c r="J25"/>
  <c r="J20"/>
  <c r="E20"/>
  <c r="F94"/>
  <c r="J19"/>
  <c r="J14"/>
  <c r="J123"/>
  <c r="E7"/>
  <c r="E117"/>
  <c i="4" r="J39"/>
  <c r="J38"/>
  <c i="1" r="AY98"/>
  <c i="4" r="J37"/>
  <c i="1" r="AX98"/>
  <c i="4"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1"/>
  <c r="F121"/>
  <c r="F119"/>
  <c r="E117"/>
  <c r="J93"/>
  <c r="F93"/>
  <c r="F91"/>
  <c r="E89"/>
  <c r="J26"/>
  <c r="E26"/>
  <c r="J122"/>
  <c r="J25"/>
  <c r="J20"/>
  <c r="E20"/>
  <c r="F94"/>
  <c r="J19"/>
  <c r="J14"/>
  <c r="J91"/>
  <c r="E7"/>
  <c r="E85"/>
  <c i="3" r="J39"/>
  <c r="J38"/>
  <c i="1" r="AY97"/>
  <c i="3" r="J37"/>
  <c i="1" r="AX97"/>
  <c i="3"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J119"/>
  <c r="F119"/>
  <c r="F117"/>
  <c r="E115"/>
  <c r="J93"/>
  <c r="F93"/>
  <c r="F91"/>
  <c r="E89"/>
  <c r="J26"/>
  <c r="E26"/>
  <c r="J120"/>
  <c r="J25"/>
  <c r="J20"/>
  <c r="E20"/>
  <c r="F120"/>
  <c r="J19"/>
  <c r="J14"/>
  <c r="J117"/>
  <c r="E7"/>
  <c r="E85"/>
  <c i="2" r="J39"/>
  <c r="J38"/>
  <c i="1" r="AY96"/>
  <c i="2" r="J37"/>
  <c i="1" r="AX96"/>
  <c i="2" r="BI142"/>
  <c r="BH142"/>
  <c r="BG142"/>
  <c r="BF142"/>
  <c r="T142"/>
  <c r="T141"/>
  <c r="T140"/>
  <c r="R142"/>
  <c r="R141"/>
  <c r="R140"/>
  <c r="P142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93"/>
  <c r="F93"/>
  <c r="F91"/>
  <c r="E89"/>
  <c r="J26"/>
  <c r="E26"/>
  <c r="J123"/>
  <c r="J25"/>
  <c r="J20"/>
  <c r="E20"/>
  <c r="F123"/>
  <c r="J19"/>
  <c r="J14"/>
  <c r="J120"/>
  <c r="E7"/>
  <c r="E114"/>
  <c i="1" r="L90"/>
  <c r="AM90"/>
  <c r="AM89"/>
  <c r="L89"/>
  <c r="AM87"/>
  <c r="L87"/>
  <c r="L85"/>
  <c r="L84"/>
  <c i="2" r="BK139"/>
  <c r="BK136"/>
  <c r="J133"/>
  <c i="3" r="J135"/>
  <c r="BK137"/>
  <c r="BK126"/>
  <c i="4" r="J143"/>
  <c r="BK129"/>
  <c r="BK141"/>
  <c i="5" r="J171"/>
  <c r="BK136"/>
  <c r="BK167"/>
  <c r="J144"/>
  <c r="BK165"/>
  <c r="BK139"/>
  <c r="J165"/>
  <c r="J148"/>
  <c r="J167"/>
  <c r="BK157"/>
  <c r="J147"/>
  <c i="6" r="J127"/>
  <c r="BK127"/>
  <c i="7" r="BK125"/>
  <c i="8" r="BK180"/>
  <c r="J169"/>
  <c r="J230"/>
  <c r="BK208"/>
  <c r="BK166"/>
  <c r="BK134"/>
  <c r="BK206"/>
  <c r="J138"/>
  <c r="J206"/>
  <c r="BK167"/>
  <c r="J232"/>
  <c r="BK215"/>
  <c r="BK195"/>
  <c r="BK171"/>
  <c r="BK144"/>
  <c r="J222"/>
  <c r="J190"/>
  <c r="BK147"/>
  <c i="9" r="BK149"/>
  <c r="J159"/>
  <c r="J144"/>
  <c r="J158"/>
  <c r="J147"/>
  <c r="BK146"/>
  <c r="J156"/>
  <c r="BK148"/>
  <c r="J134"/>
  <c r="BK136"/>
  <c r="BK131"/>
  <c i="10" r="J129"/>
  <c r="J126"/>
  <c r="J128"/>
  <c i="11" r="BK123"/>
  <c i="12" r="J121"/>
  <c r="BK125"/>
  <c r="J128"/>
  <c r="J123"/>
  <c i="2" r="J139"/>
  <c r="BK138"/>
  <c r="J136"/>
  <c r="J131"/>
  <c i="3" r="J137"/>
  <c r="BK135"/>
  <c i="4" r="J141"/>
  <c r="BK132"/>
  <c r="BK143"/>
  <c r="J137"/>
  <c i="5" r="BK155"/>
  <c r="BK166"/>
  <c r="J142"/>
  <c r="J140"/>
  <c r="J166"/>
  <c r="J157"/>
  <c r="J136"/>
  <c r="J163"/>
  <c r="BK148"/>
  <c r="J139"/>
  <c i="6" r="J36"/>
  <c i="8" r="J171"/>
  <c r="BK140"/>
  <c r="J220"/>
  <c r="BK182"/>
  <c r="BK139"/>
  <c r="BK211"/>
  <c r="J139"/>
  <c r="BK234"/>
  <c r="J193"/>
  <c r="J170"/>
  <c r="J140"/>
  <c r="BK223"/>
  <c r="BK213"/>
  <c r="BK186"/>
  <c r="J163"/>
  <c r="J134"/>
  <c r="BK193"/>
  <c r="J166"/>
  <c i="9" r="BK158"/>
  <c r="J131"/>
  <c r="J145"/>
  <c r="J157"/>
  <c r="BK157"/>
  <c r="BK140"/>
  <c r="BK150"/>
  <c r="BK143"/>
  <c r="J135"/>
  <c i="10" r="BK130"/>
  <c r="BK126"/>
  <c i="11" r="BK121"/>
  <c i="12" r="J129"/>
  <c r="BK124"/>
  <c r="J125"/>
  <c i="2" r="J142"/>
  <c i="1" r="AS95"/>
  <c i="2" r="J129"/>
  <c i="3" r="BK134"/>
  <c r="J134"/>
  <c r="BK130"/>
  <c i="4" r="J129"/>
  <c r="J132"/>
  <c r="BK137"/>
  <c i="5" r="BK169"/>
  <c r="BK171"/>
  <c r="J155"/>
  <c r="J169"/>
  <c r="BK161"/>
  <c r="J132"/>
  <c r="BK144"/>
  <c r="BK135"/>
  <c r="J161"/>
  <c r="BK138"/>
  <c i="6" r="J125"/>
  <c i="7" r="J127"/>
  <c i="8" r="J175"/>
  <c r="BK163"/>
  <c r="BK217"/>
  <c r="J178"/>
  <c r="BK138"/>
  <c r="J215"/>
  <c r="J142"/>
  <c r="J211"/>
  <c r="J173"/>
  <c r="J234"/>
  <c r="BK222"/>
  <c r="J208"/>
  <c r="BK169"/>
  <c r="BK142"/>
  <c r="J219"/>
  <c r="J186"/>
  <c r="J136"/>
  <c i="9" r="BK147"/>
  <c r="J153"/>
  <c r="J140"/>
  <c r="J149"/>
  <c r="BK154"/>
  <c r="BK135"/>
  <c r="BK144"/>
  <c r="BK142"/>
  <c r="BK134"/>
  <c i="10" r="J130"/>
  <c r="BK132"/>
  <c r="J125"/>
  <c i="11" r="BK122"/>
  <c r="J122"/>
  <c i="12" r="J127"/>
  <c r="BK127"/>
  <c r="J122"/>
  <c r="BK121"/>
  <c i="2" r="BK142"/>
  <c i="1" r="AS103"/>
  <c i="2" r="BK131"/>
  <c i="3" r="BK138"/>
  <c r="J130"/>
  <c r="J126"/>
  <c i="4" r="J130"/>
  <c r="BK135"/>
  <c r="BK128"/>
  <c r="J135"/>
  <c i="5" r="BK170"/>
  <c r="J170"/>
  <c r="BK147"/>
  <c r="BK140"/>
  <c r="J135"/>
  <c i="7" r="BK127"/>
  <c i="8" r="J182"/>
  <c r="BK170"/>
  <c r="BK232"/>
  <c r="J213"/>
  <c r="BK192"/>
  <c r="J167"/>
  <c r="BK230"/>
  <c r="BK173"/>
  <c r="J221"/>
  <c r="BK190"/>
  <c r="J164"/>
  <c r="BK226"/>
  <c r="J217"/>
  <c r="BK178"/>
  <c r="J147"/>
  <c r="J223"/>
  <c r="J180"/>
  <c i="9" r="J142"/>
  <c r="J150"/>
  <c r="BK159"/>
  <c r="BK152"/>
  <c r="J148"/>
  <c r="J154"/>
  <c r="BK145"/>
  <c r="BK138"/>
  <c i="10" r="J132"/>
  <c r="BK127"/>
  <c r="BK129"/>
  <c r="BK125"/>
  <c i="11" r="J123"/>
  <c i="12" r="BK128"/>
  <c r="BK122"/>
  <c r="BK129"/>
  <c r="J124"/>
  <c i="2" r="J130"/>
  <c r="BK130"/>
  <c r="J138"/>
  <c r="BK133"/>
  <c r="BK129"/>
  <c i="3" r="BK132"/>
  <c r="J138"/>
  <c r="J132"/>
  <c i="4" r="BK139"/>
  <c r="BK130"/>
  <c r="J139"/>
  <c r="J128"/>
  <c i="5" r="BK150"/>
  <c r="J159"/>
  <c r="BK134"/>
  <c r="J150"/>
  <c r="J134"/>
  <c r="BK163"/>
  <c r="J138"/>
  <c r="BK132"/>
  <c r="BK159"/>
  <c r="BK142"/>
  <c i="6" r="BK125"/>
  <c i="7" r="J125"/>
  <c i="8" r="BK165"/>
  <c r="BK221"/>
  <c r="J195"/>
  <c r="BK164"/>
  <c r="BK220"/>
  <c r="BK184"/>
  <c r="BK136"/>
  <c r="BK197"/>
  <c r="J184"/>
  <c r="J144"/>
  <c r="BK219"/>
  <c r="J197"/>
  <c r="BK175"/>
  <c r="J165"/>
  <c r="J226"/>
  <c r="J192"/>
  <c i="9" r="BK156"/>
  <c r="J143"/>
  <c r="J152"/>
  <c r="J138"/>
  <c r="BK153"/>
  <c r="J136"/>
  <c r="BK139"/>
  <c r="J146"/>
  <c r="J139"/>
  <c i="10" r="J131"/>
  <c r="BK128"/>
  <c r="BK131"/>
  <c r="J127"/>
  <c i="11" r="J121"/>
  <c i="12" r="BK126"/>
  <c r="BK123"/>
  <c r="J126"/>
  <c i="2" l="1" r="R128"/>
  <c r="R127"/>
  <c r="P135"/>
  <c r="P134"/>
  <c i="3" r="R125"/>
  <c r="R124"/>
  <c r="R123"/>
  <c r="R131"/>
  <c i="4" r="T127"/>
  <c r="T126"/>
  <c r="P134"/>
  <c r="T134"/>
  <c r="T140"/>
  <c i="2" r="T128"/>
  <c r="T127"/>
  <c i="5" r="T131"/>
  <c r="P149"/>
  <c r="R160"/>
  <c r="T164"/>
  <c i="6" r="BK124"/>
  <c r="J124"/>
  <c r="J100"/>
  <c i="7" r="R124"/>
  <c r="R123"/>
  <c r="R122"/>
  <c i="8" r="BK146"/>
  <c r="J146"/>
  <c r="J101"/>
  <c r="T168"/>
  <c r="P183"/>
  <c r="P194"/>
  <c r="P214"/>
  <c r="T218"/>
  <c i="9" r="R133"/>
  <c r="R141"/>
  <c r="R151"/>
  <c r="R155"/>
  <c i="10" r="R124"/>
  <c r="R123"/>
  <c r="R122"/>
  <c i="11" r="T120"/>
  <c r="T119"/>
  <c r="T118"/>
  <c i="5" r="R131"/>
  <c r="T137"/>
  <c r="R146"/>
  <c r="T146"/>
  <c r="BK160"/>
  <c r="J160"/>
  <c r="J106"/>
  <c r="R164"/>
  <c i="7" r="P124"/>
  <c r="P123"/>
  <c r="P122"/>
  <c i="1" r="AU101"/>
  <c i="8" r="R133"/>
  <c r="T146"/>
  <c r="BK183"/>
  <c r="J183"/>
  <c r="J106"/>
  <c r="T194"/>
  <c r="R218"/>
  <c i="9" r="BK137"/>
  <c r="J137"/>
  <c r="J103"/>
  <c r="T141"/>
  <c r="T155"/>
  <c i="2" r="BK128"/>
  <c r="J128"/>
  <c r="J100"/>
  <c r="R135"/>
  <c r="R134"/>
  <c i="3" r="T125"/>
  <c r="T131"/>
  <c i="4" r="BK127"/>
  <c r="J127"/>
  <c r="J100"/>
  <c r="BK140"/>
  <c r="J140"/>
  <c r="J103"/>
  <c i="5" r="BK137"/>
  <c r="J137"/>
  <c r="J101"/>
  <c r="BK149"/>
  <c r="J149"/>
  <c r="J105"/>
  <c r="P160"/>
  <c r="P164"/>
  <c i="6" r="T124"/>
  <c r="T123"/>
  <c r="T122"/>
  <c i="7" r="BK124"/>
  <c r="BK123"/>
  <c r="BK122"/>
  <c r="J122"/>
  <c i="8" r="R146"/>
  <c r="R168"/>
  <c r="BK177"/>
  <c r="R177"/>
  <c r="BK194"/>
  <c r="J194"/>
  <c r="J107"/>
  <c r="BK218"/>
  <c r="J218"/>
  <c r="J109"/>
  <c i="9" r="T133"/>
  <c r="BK141"/>
  <c r="J141"/>
  <c r="J104"/>
  <c r="T151"/>
  <c i="10" r="T124"/>
  <c r="T123"/>
  <c r="T122"/>
  <c i="12" r="P120"/>
  <c r="P119"/>
  <c r="P118"/>
  <c i="1" r="AU107"/>
  <c i="2" r="P128"/>
  <c r="P127"/>
  <c r="P126"/>
  <c i="1" r="AU96"/>
  <c i="2" r="T135"/>
  <c r="T134"/>
  <c r="T126"/>
  <c i="3" r="P125"/>
  <c r="P131"/>
  <c i="4" r="P127"/>
  <c r="P126"/>
  <c r="BK134"/>
  <c r="BK133"/>
  <c r="J133"/>
  <c r="J101"/>
  <c r="R134"/>
  <c r="R133"/>
  <c r="R140"/>
  <c i="5" r="P131"/>
  <c r="P137"/>
  <c r="BK146"/>
  <c r="J146"/>
  <c r="J104"/>
  <c r="R149"/>
  <c r="BK164"/>
  <c r="J164"/>
  <c r="J107"/>
  <c i="6" r="R124"/>
  <c r="R123"/>
  <c r="R122"/>
  <c i="8" r="BK133"/>
  <c r="J133"/>
  <c r="J100"/>
  <c r="P146"/>
  <c r="P168"/>
  <c r="P177"/>
  <c r="T177"/>
  <c r="T183"/>
  <c r="BK214"/>
  <c r="J214"/>
  <c r="J108"/>
  <c r="P218"/>
  <c i="9" r="BK133"/>
  <c r="J133"/>
  <c r="J102"/>
  <c r="P137"/>
  <c r="P141"/>
  <c r="P151"/>
  <c r="P155"/>
  <c i="10" r="BK124"/>
  <c r="BK123"/>
  <c r="J123"/>
  <c r="J99"/>
  <c i="11" r="P120"/>
  <c r="P119"/>
  <c r="P118"/>
  <c i="1" r="AU106"/>
  <c i="12" r="R120"/>
  <c r="R119"/>
  <c r="R118"/>
  <c i="2" r="BK135"/>
  <c r="J135"/>
  <c r="J102"/>
  <c i="3" r="BK125"/>
  <c r="J125"/>
  <c r="J100"/>
  <c r="BK131"/>
  <c r="J131"/>
  <c r="J101"/>
  <c i="4" r="R127"/>
  <c r="R126"/>
  <c r="R125"/>
  <c r="P140"/>
  <c i="5" r="BK131"/>
  <c r="R137"/>
  <c r="P146"/>
  <c r="P145"/>
  <c r="T149"/>
  <c r="T160"/>
  <c i="6" r="P124"/>
  <c r="P123"/>
  <c r="P122"/>
  <c i="1" r="AU100"/>
  <c i="7" r="T124"/>
  <c r="T123"/>
  <c r="T122"/>
  <c i="8" r="P133"/>
  <c r="P132"/>
  <c r="T133"/>
  <c r="T132"/>
  <c r="BK168"/>
  <c r="J168"/>
  <c r="J102"/>
  <c r="R183"/>
  <c r="R194"/>
  <c r="R214"/>
  <c r="T214"/>
  <c i="9" r="P133"/>
  <c r="P132"/>
  <c r="P128"/>
  <c i="1" r="AU104"/>
  <c i="9" r="R137"/>
  <c r="T137"/>
  <c r="BK151"/>
  <c r="J151"/>
  <c r="J105"/>
  <c r="BK155"/>
  <c r="J155"/>
  <c r="J106"/>
  <c i="10" r="P124"/>
  <c r="P123"/>
  <c r="P122"/>
  <c i="1" r="AU105"/>
  <c i="11" r="BK120"/>
  <c r="J120"/>
  <c r="J98"/>
  <c r="R120"/>
  <c r="R119"/>
  <c r="R118"/>
  <c i="12" r="BK120"/>
  <c r="BK119"/>
  <c r="J119"/>
  <c r="J97"/>
  <c r="T120"/>
  <c r="T119"/>
  <c r="T118"/>
  <c i="2" r="BK141"/>
  <c r="J141"/>
  <c r="J104"/>
  <c i="9" r="BK130"/>
  <c r="J130"/>
  <c r="J100"/>
  <c i="5" r="BK143"/>
  <c r="J143"/>
  <c r="J102"/>
  <c i="8" r="BK174"/>
  <c r="J174"/>
  <c r="J103"/>
  <c i="12" r="E108"/>
  <c r="J115"/>
  <c r="BE124"/>
  <c r="BE129"/>
  <c r="F115"/>
  <c r="BE121"/>
  <c r="BE123"/>
  <c r="BE126"/>
  <c r="BE127"/>
  <c r="BE128"/>
  <c r="J112"/>
  <c r="BE122"/>
  <c r="BE125"/>
  <c i="10" r="BK122"/>
  <c r="J122"/>
  <c i="11" r="J89"/>
  <c i="10" r="J124"/>
  <c r="J100"/>
  <c i="11" r="J115"/>
  <c r="BE122"/>
  <c r="BE123"/>
  <c r="F92"/>
  <c r="BE121"/>
  <c r="E85"/>
  <c i="10" r="J91"/>
  <c r="F94"/>
  <c r="BE127"/>
  <c r="BE130"/>
  <c r="BE126"/>
  <c r="BE128"/>
  <c r="J94"/>
  <c r="BE125"/>
  <c r="BE129"/>
  <c r="BE131"/>
  <c r="E85"/>
  <c r="BE132"/>
  <c i="9" r="J94"/>
  <c r="BE150"/>
  <c r="BE152"/>
  <c i="8" r="BK132"/>
  <c r="J132"/>
  <c r="J99"/>
  <c r="J177"/>
  <c r="J105"/>
  <c i="9" r="J91"/>
  <c r="E116"/>
  <c r="BE131"/>
  <c r="BE138"/>
  <c r="BE142"/>
  <c r="BE145"/>
  <c r="BE149"/>
  <c r="BE153"/>
  <c r="F94"/>
  <c r="BE147"/>
  <c r="BE144"/>
  <c r="BE156"/>
  <c r="BE136"/>
  <c r="BE139"/>
  <c r="BE143"/>
  <c r="BE154"/>
  <c r="BE157"/>
  <c r="BE159"/>
  <c r="BE134"/>
  <c r="BE135"/>
  <c r="BE140"/>
  <c r="BE146"/>
  <c r="BE148"/>
  <c r="BE158"/>
  <c i="8" r="F94"/>
  <c r="BE134"/>
  <c r="BE144"/>
  <c r="BE197"/>
  <c i="7" r="J98"/>
  <c r="J123"/>
  <c r="J99"/>
  <c r="J124"/>
  <c r="J100"/>
  <c i="8" r="BE138"/>
  <c r="BE139"/>
  <c r="BE167"/>
  <c r="BE170"/>
  <c r="BE173"/>
  <c r="BE182"/>
  <c r="BE184"/>
  <c r="BE190"/>
  <c r="BE193"/>
  <c r="BE206"/>
  <c r="BE211"/>
  <c r="BE220"/>
  <c r="BE226"/>
  <c r="J91"/>
  <c r="BE142"/>
  <c r="BE163"/>
  <c r="BE166"/>
  <c r="BE169"/>
  <c r="BE180"/>
  <c r="BE186"/>
  <c r="BE195"/>
  <c r="BE208"/>
  <c r="BE215"/>
  <c r="BE217"/>
  <c r="BE234"/>
  <c r="J94"/>
  <c r="BE171"/>
  <c r="BE192"/>
  <c r="BE213"/>
  <c r="BE221"/>
  <c r="BE222"/>
  <c r="BE230"/>
  <c r="BE232"/>
  <c r="E85"/>
  <c r="BE136"/>
  <c r="BE140"/>
  <c r="BE165"/>
  <c r="BE175"/>
  <c r="BE219"/>
  <c r="BE223"/>
  <c r="BE147"/>
  <c r="BE164"/>
  <c r="BE178"/>
  <c i="7" r="J91"/>
  <c r="F94"/>
  <c r="J94"/>
  <c r="BE125"/>
  <c r="BE127"/>
  <c r="E85"/>
  <c i="6" r="J91"/>
  <c r="BE125"/>
  <c r="E85"/>
  <c r="F94"/>
  <c r="J119"/>
  <c i="5" r="J131"/>
  <c r="J100"/>
  <c i="6" r="BE127"/>
  <c i="1" r="AW100"/>
  <c i="5" r="J91"/>
  <c r="F126"/>
  <c r="BE132"/>
  <c r="BE136"/>
  <c i="4" r="J134"/>
  <c r="J102"/>
  <c i="5" r="E85"/>
  <c r="BE134"/>
  <c r="BE139"/>
  <c r="BE147"/>
  <c r="BE148"/>
  <c r="BE155"/>
  <c r="BE165"/>
  <c r="BE135"/>
  <c r="BE142"/>
  <c r="BE159"/>
  <c r="BE163"/>
  <c r="BE167"/>
  <c r="J94"/>
  <c r="BE138"/>
  <c r="BE140"/>
  <c r="BE144"/>
  <c r="BE150"/>
  <c r="BE157"/>
  <c r="BE166"/>
  <c r="BE161"/>
  <c r="BE169"/>
  <c r="BE170"/>
  <c r="BE171"/>
  <c i="3" r="BK124"/>
  <c r="BK123"/>
  <c r="J123"/>
  <c r="J98"/>
  <c i="4" r="E113"/>
  <c r="F122"/>
  <c r="BE129"/>
  <c r="BE130"/>
  <c r="J119"/>
  <c r="BE139"/>
  <c r="BE135"/>
  <c r="BE137"/>
  <c r="BE143"/>
  <c r="BE128"/>
  <c r="BE141"/>
  <c r="J94"/>
  <c r="BE132"/>
  <c i="3" r="J91"/>
  <c r="BE134"/>
  <c r="J94"/>
  <c r="BE132"/>
  <c r="BE130"/>
  <c r="F94"/>
  <c r="E111"/>
  <c r="BE126"/>
  <c r="BE135"/>
  <c r="BE137"/>
  <c r="BE138"/>
  <c i="2" r="E85"/>
  <c r="J91"/>
  <c r="F94"/>
  <c r="J94"/>
  <c r="BE130"/>
  <c r="BE131"/>
  <c r="BE133"/>
  <c r="BE136"/>
  <c r="BE138"/>
  <c r="BE139"/>
  <c r="BE129"/>
  <c r="BE142"/>
  <c r="F37"/>
  <c i="1" r="BB96"/>
  <c i="3" r="F38"/>
  <c i="1" r="BC97"/>
  <c i="4" r="F39"/>
  <c i="1" r="BD98"/>
  <c i="5" r="F38"/>
  <c i="1" r="BC99"/>
  <c i="8" r="F36"/>
  <c i="1" r="BA102"/>
  <c i="9" r="F37"/>
  <c i="1" r="BB104"/>
  <c i="10" r="J32"/>
  <c i="12" r="F37"/>
  <c i="1" r="BD107"/>
  <c r="AS94"/>
  <c i="3" r="J36"/>
  <c i="1" r="AW97"/>
  <c i="4" r="J36"/>
  <c i="1" r="AW98"/>
  <c i="5" r="J36"/>
  <c i="1" r="AW99"/>
  <c i="7" r="F39"/>
  <c i="1" r="BD101"/>
  <c i="7" r="F36"/>
  <c i="1" r="BA101"/>
  <c i="9" r="J36"/>
  <c i="1" r="AW104"/>
  <c i="9" r="F39"/>
  <c i="1" r="BD104"/>
  <c i="9" r="F38"/>
  <c i="1" r="BC104"/>
  <c i="10" r="F36"/>
  <c i="1" r="BA105"/>
  <c i="11" r="F35"/>
  <c i="1" r="BB106"/>
  <c i="2" r="F36"/>
  <c i="1" r="BA96"/>
  <c i="3" r="F37"/>
  <c i="1" r="BB97"/>
  <c i="4" r="F38"/>
  <c i="1" r="BC98"/>
  <c i="6" r="F37"/>
  <c i="1" r="BB100"/>
  <c i="6" r="F39"/>
  <c i="1" r="BD100"/>
  <c i="7" r="J36"/>
  <c i="1" r="AW101"/>
  <c i="8" r="F39"/>
  <c i="1" r="BD102"/>
  <c i="10" r="F37"/>
  <c i="1" r="BB105"/>
  <c i="11" r="F34"/>
  <c i="1" r="BA106"/>
  <c i="11" r="F36"/>
  <c i="1" r="BC106"/>
  <c i="12" r="F36"/>
  <c i="1" r="BC107"/>
  <c i="2" r="J36"/>
  <c i="1" r="AW96"/>
  <c i="4" r="F36"/>
  <c i="1" r="BA98"/>
  <c i="5" r="F37"/>
  <c i="1" r="BB99"/>
  <c i="6" r="F36"/>
  <c i="1" r="BA100"/>
  <c i="7" r="F37"/>
  <c i="1" r="BB101"/>
  <c i="8" r="F38"/>
  <c i="1" r="BC102"/>
  <c i="10" r="F39"/>
  <c i="1" r="BD105"/>
  <c i="11" r="J34"/>
  <c i="1" r="AW106"/>
  <c i="12" r="F35"/>
  <c i="1" r="BB107"/>
  <c i="7" r="J32"/>
  <c i="2" r="F38"/>
  <c i="1" r="BC96"/>
  <c i="3" r="F36"/>
  <c i="1" r="BA97"/>
  <c i="4" r="F37"/>
  <c i="1" r="BB98"/>
  <c i="5" r="F39"/>
  <c i="1" r="BD99"/>
  <c i="8" r="J36"/>
  <c i="1" r="AW102"/>
  <c i="10" r="J36"/>
  <c i="1" r="AW105"/>
  <c i="11" r="F37"/>
  <c i="1" r="BD106"/>
  <c i="12" r="F34"/>
  <c i="1" r="BA107"/>
  <c i="2" r="F39"/>
  <c i="1" r="BD96"/>
  <c i="3" r="F39"/>
  <c i="1" r="BD97"/>
  <c i="5" r="F36"/>
  <c i="1" r="BA99"/>
  <c i="6" r="F38"/>
  <c i="1" r="BC100"/>
  <c i="7" r="F38"/>
  <c i="1" r="BC101"/>
  <c i="8" r="F37"/>
  <c i="1" r="BB102"/>
  <c i="9" r="F36"/>
  <c i="1" r="BA104"/>
  <c i="10" r="F38"/>
  <c i="1" r="BC105"/>
  <c i="12" r="J34"/>
  <c i="1" r="AW107"/>
  <c i="8" l="1" r="R176"/>
  <c i="5" r="T145"/>
  <c r="BK130"/>
  <c r="P130"/>
  <c r="P129"/>
  <c i="1" r="AU99"/>
  <c i="9" r="T132"/>
  <c r="T128"/>
  <c r="R132"/>
  <c r="R128"/>
  <c i="4" r="P133"/>
  <c r="P125"/>
  <c i="1" r="AU98"/>
  <c i="8" r="R132"/>
  <c r="R131"/>
  <c i="5" r="R130"/>
  <c r="T130"/>
  <c r="T129"/>
  <c i="8" r="P176"/>
  <c r="P131"/>
  <c i="1" r="AU102"/>
  <c i="8" r="BK176"/>
  <c r="J176"/>
  <c r="J104"/>
  <c i="3" r="T124"/>
  <c r="T123"/>
  <c i="5" r="R145"/>
  <c i="8" r="T176"/>
  <c r="T131"/>
  <c i="3" r="P124"/>
  <c r="P123"/>
  <c i="1" r="AU97"/>
  <c i="4" r="T133"/>
  <c r="T125"/>
  <c i="2" r="R126"/>
  <c i="1" r="AG101"/>
  <c i="2" r="BK127"/>
  <c r="J127"/>
  <c r="J99"/>
  <c r="BK134"/>
  <c r="J134"/>
  <c r="J101"/>
  <c i="5" r="BK145"/>
  <c r="J145"/>
  <c r="J103"/>
  <c i="9" r="BK132"/>
  <c r="J132"/>
  <c r="J101"/>
  <c i="12" r="BK118"/>
  <c r="J118"/>
  <c r="J120"/>
  <c r="J98"/>
  <c i="9" r="BK129"/>
  <c r="J129"/>
  <c r="J99"/>
  <c i="4" r="BK126"/>
  <c r="J126"/>
  <c r="J99"/>
  <c i="11" r="BK119"/>
  <c r="J119"/>
  <c r="J97"/>
  <c i="2" r="BK140"/>
  <c r="J140"/>
  <c r="J103"/>
  <c i="6" r="BK123"/>
  <c r="J123"/>
  <c r="J99"/>
  <c i="1" r="AG105"/>
  <c i="10" r="J98"/>
  <c i="8" r="BK131"/>
  <c r="J131"/>
  <c r="J98"/>
  <c i="3" r="J124"/>
  <c r="J99"/>
  <c i="2" r="F35"/>
  <c i="1" r="AZ96"/>
  <c i="4" r="J35"/>
  <c i="1" r="AV98"/>
  <c r="AT98"/>
  <c i="6" r="F35"/>
  <c i="1" r="AZ100"/>
  <c i="6" r="J35"/>
  <c i="1" r="AV100"/>
  <c r="AT100"/>
  <c r="BC95"/>
  <c r="BB95"/>
  <c r="AX95"/>
  <c r="BD95"/>
  <c r="BA95"/>
  <c i="9" r="J35"/>
  <c i="1" r="AV104"/>
  <c r="AT104"/>
  <c r="BC103"/>
  <c r="AY103"/>
  <c i="10" r="F35"/>
  <c i="1" r="AZ105"/>
  <c i="11" r="J33"/>
  <c i="1" r="AV106"/>
  <c r="AT106"/>
  <c i="12" r="J30"/>
  <c i="1" r="AG107"/>
  <c r="AU103"/>
  <c i="3" r="J35"/>
  <c i="1" r="AV97"/>
  <c r="AT97"/>
  <c i="3" r="F35"/>
  <c i="1" r="AZ97"/>
  <c i="4" r="F35"/>
  <c i="1" r="AZ98"/>
  <c i="5" r="F35"/>
  <c i="1" r="AZ99"/>
  <c i="7" r="F35"/>
  <c i="1" r="AZ101"/>
  <c i="8" r="F35"/>
  <c i="1" r="AZ102"/>
  <c i="9" r="F35"/>
  <c i="1" r="AZ104"/>
  <c r="BB103"/>
  <c r="AX103"/>
  <c i="10" r="J35"/>
  <c i="1" r="AV105"/>
  <c r="AT105"/>
  <c r="AN105"/>
  <c i="12" r="F33"/>
  <c i="1" r="AZ107"/>
  <c i="2" r="J35"/>
  <c i="1" r="AV96"/>
  <c r="AT96"/>
  <c i="3" r="J32"/>
  <c i="1" r="AG97"/>
  <c i="5" r="J35"/>
  <c i="1" r="AV99"/>
  <c r="AT99"/>
  <c i="7" r="J35"/>
  <c i="1" r="AV101"/>
  <c r="AT101"/>
  <c r="AN101"/>
  <c i="8" r="J35"/>
  <c i="1" r="AV102"/>
  <c r="AT102"/>
  <c r="BA103"/>
  <c r="AW103"/>
  <c r="BD103"/>
  <c i="11" r="F33"/>
  <c i="1" r="AZ106"/>
  <c i="12" r="J33"/>
  <c i="1" r="AV107"/>
  <c r="AT107"/>
  <c r="AN107"/>
  <c i="5" l="1" r="R129"/>
  <c r="BK129"/>
  <c r="J129"/>
  <c r="J130"/>
  <c r="J99"/>
  <c i="6" r="BK122"/>
  <c r="J122"/>
  <c r="J98"/>
  <c i="2" r="BK126"/>
  <c r="J126"/>
  <c r="J98"/>
  <c i="9" r="BK128"/>
  <c r="J128"/>
  <c i="11" r="BK118"/>
  <c r="J118"/>
  <c r="J96"/>
  <c i="12" r="J96"/>
  <c i="4" r="BK125"/>
  <c r="J125"/>
  <c i="12" r="J39"/>
  <c i="10" r="J41"/>
  <c i="7" r="J41"/>
  <c i="1" r="AN97"/>
  <c i="3" r="J41"/>
  <c i="5" r="J32"/>
  <c i="1" r="AG99"/>
  <c r="AU95"/>
  <c r="AU94"/>
  <c i="9" r="J32"/>
  <c i="1" r="AG104"/>
  <c r="AG103"/>
  <c i="4" r="J32"/>
  <c i="1" r="AG98"/>
  <c r="AW95"/>
  <c r="BC94"/>
  <c r="W32"/>
  <c r="AZ95"/>
  <c i="8" r="J32"/>
  <c i="1" r="AG102"/>
  <c r="BD94"/>
  <c r="W33"/>
  <c r="BB94"/>
  <c r="W31"/>
  <c r="AY95"/>
  <c r="AZ103"/>
  <c r="AV103"/>
  <c r="AT103"/>
  <c r="AN103"/>
  <c r="BA94"/>
  <c r="W30"/>
  <c i="4" l="1" r="J41"/>
  <c i="5" r="J41"/>
  <c i="9" r="J41"/>
  <c i="5" r="J98"/>
  <c i="4" r="J98"/>
  <c i="9" r="J98"/>
  <c i="8" r="J41"/>
  <c i="1" r="AN102"/>
  <c r="AN98"/>
  <c r="AN104"/>
  <c r="AN99"/>
  <c i="11" r="J30"/>
  <c i="1" r="AG106"/>
  <c r="AV95"/>
  <c r="AT95"/>
  <c r="AW94"/>
  <c r="AK30"/>
  <c r="AZ94"/>
  <c r="W29"/>
  <c r="AY94"/>
  <c i="6" r="J32"/>
  <c i="1" r="AG100"/>
  <c r="AX94"/>
  <c i="2" r="J32"/>
  <c i="1" r="AG96"/>
  <c i="11" l="1" r="J39"/>
  <c i="2" r="J41"/>
  <c i="6" r="J41"/>
  <c i="1" r="AN100"/>
  <c r="AN106"/>
  <c r="AN96"/>
  <c r="AG95"/>
  <c r="AG94"/>
  <c r="AK26"/>
  <c r="AN95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<sst xmlns="http://schemas.openxmlformats.org/spreadsheetml/2006/main">
  <si>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</si>
  <si>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</si>
  <si>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</si>
  <si>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</si>
  <si>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</si>
  <si>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{97f5ece9-3aac-407e-9169-9a3395e06d12}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</si>
  <si>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</si>
  <si>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</si>
  <si>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</si>
  <si>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</si>
  <si>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</si>
  <si>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</si>
  <si>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</si>
  <si>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</si>
  <si>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PR13INV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</si>
  <si>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</si>
  <si>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</si>
  <si>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UHK Palachovy koleje - Částečná rekonstrukce a modernizace - IV.etapa - investiční část</t>
  </si>
  <si>
    <t>KSO:</t>
  </si>
  <si>
    <t>CC-CZ:</t>
  </si>
  <si>
    <t>Místo:</t>
  </si>
  <si>
    <t>Hradec Králové</t>
  </si>
  <si>
    <t>Datum:</t>
  </si>
  <si>
    <t>30. 6. 2025</t>
  </si>
  <si>
    <t>Zadavatel:</t>
  </si>
  <si>
    <t>IČ:</t>
  </si>
  <si>
    <t>Univerzita Hradec Králové</t>
  </si>
  <si>
    <t>DIČ:</t>
  </si>
  <si>
    <t>Uchazeč:</t>
  </si>
  <si>
    <t>Vyplň údaj</t>
  </si>
  <si>
    <t>Projektant:</t>
  </si>
  <si>
    <t>PRIDOS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</si>
  <si>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</si>
  <si>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</si>
  <si>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</si>
  <si>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</si>
  <si>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</si>
  <si>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</si>
  <si>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</si>
  <si>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</si>
  <si>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</si>
  <si>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</si>
  <si>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</si>
  <si>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</si>
  <si>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</si>
  <si>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</si>
  <si>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</si>
  <si>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</si>
  <si>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</si>
  <si>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</si>
  <si>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</si>
  <si>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</si>
  <si>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</si>
  <si>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</si>
  <si>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</si>
  <si>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</si>
  <si>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</si>
  <si>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</si>
  <si>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</si>
  <si>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</si>
  <si>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</si>
  <si>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</si>
  <si>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</si>
  <si>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</si>
  <si>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</si>
  <si>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</si>
  <si>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</si>
  <si>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</si>
  <si>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</si>
  <si>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</si>
  <si>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</si>
  <si>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</si>
  <si>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</si>
  <si>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</si>
  <si>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</si>
  <si>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</si>
  <si>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</si>
  <si>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</si>
  <si>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</si>
  <si>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</si>
  <si>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AR</t>
  </si>
  <si>
    <t>Stavební část</t>
  </si>
  <si>
    <t>STA</t>
  </si>
  <si>
    <t>1</t>
  </si>
  <si>
    <t>{b7b1916b-6656-48f4-a7ec-8ce9d48bff32}</t>
  </si>
  <si>
    <t>2</t>
  </si>
  <si>
    <t>/</t>
  </si>
  <si>
    <t>A</t>
  </si>
  <si>
    <t>Sekce A - stavební část</t>
  </si>
  <si>
    <t>Soupis</t>
  </si>
  <si>
    <t>{39233ed6-4022-42b5-920b-68e3e2982e8f}</t>
  </si>
  <si>
    <t>B</t>
  </si>
  <si>
    <t>Sekce B - stavební část</t>
  </si>
  <si>
    <t>{7ede8034-f24f-4fb7-b6b7-266ed964f923}</t>
  </si>
  <si>
    <t>C</t>
  </si>
  <si>
    <t>Sekce C - stavební část</t>
  </si>
  <si>
    <t>{82c5d9a9-c104-4cbd-b0a1-f7ff3be8f052}</t>
  </si>
  <si>
    <t>Sekce D - stavební část</t>
  </si>
  <si>
    <t>{6248d5ae-45b8-4862-b09f-d1f8dff4b0e4}</t>
  </si>
  <si>
    <t>E</t>
  </si>
  <si>
    <t>Sekce E - stavební část</t>
  </si>
  <si>
    <t>{e4966ec9-d408-459c-88fd-6183d6617e48}</t>
  </si>
  <si>
    <t>F</t>
  </si>
  <si>
    <t>Sekce F - stavební část</t>
  </si>
  <si>
    <t>{6d1c6001-0251-4df1-ab05-53f5ca3a6657}</t>
  </si>
  <si>
    <t>G</t>
  </si>
  <si>
    <t>Sekce G - stavební část</t>
  </si>
  <si>
    <t>{8f686323-c80b-4bdd-9c1a-897a023920b5}</t>
  </si>
  <si>
    <t>ZTI</t>
  </si>
  <si>
    <t>Zařízení zdravotně technických instalací</t>
  </si>
  <si>
    <t>{8b6aeed1-f34e-4198-87ac-8743d75abb7a}</t>
  </si>
  <si>
    <t>C104</t>
  </si>
  <si>
    <t>ZTI - C104</t>
  </si>
  <si>
    <t>{84ad109c-f2ff-4f21-b15d-987462b0e151}</t>
  </si>
  <si>
    <t>G112</t>
  </si>
  <si>
    <t>ZTI - G112A+B</t>
  </si>
  <si>
    <t>{d6a5f6c1-b68f-473a-9753-c5b85948bdaf}</t>
  </si>
  <si>
    <t>UT</t>
  </si>
  <si>
    <t>Zařízení pro vytápění staveb - sekce D a G</t>
  </si>
  <si>
    <t>{86b87790-6a35-4b63-ad40-843d0b3bd1f0}</t>
  </si>
  <si>
    <t>VZT</t>
  </si>
  <si>
    <t>Zařízení vzduchotechniky - sekce D a G</t>
  </si>
  <si>
    <t>{15c76f16-0c4a-4dc3-9cb5-ba6b52210748}</t>
  </si>
  <si>
    <t>KRYCÍ LIST SOUPISU PRACÍ</t>
  </si>
  <si>
    <t>Objekt:</t>
  </si>
  <si>
    <t>AR - Stavební část</t>
  </si>
  <si>
    <t>Soupis:</t>
  </si>
  <si>
    <t>A - Sekce A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</si>
  <si>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</si>
  <si>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</si>
  <si>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</si>
  <si>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</si>
  <si>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</si>
  <si>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</si>
  <si>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</si>
  <si>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</si>
  <si>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766 - Konstrukce truhlářské</t>
  </si>
  <si>
    <t>Ostatní - Ostatní</t>
  </si>
  <si>
    <t xml:space="preserve">    799 - Vybavení místností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</si>
  <si>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</si>
  <si>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</si>
  <si>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</si>
  <si>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</si>
  <si>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</si>
  <si>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</si>
  <si>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</si>
  <si>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</si>
  <si>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</si>
  <si>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</si>
  <si>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</si>
  <si>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</si>
  <si>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</si>
  <si>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</si>
  <si>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</si>
  <si>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</si>
  <si>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</si>
  <si>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Doprava suti a vybouraných hmot</t>
  </si>
  <si>
    <t>40</t>
  </si>
  <si>
    <t>K</t>
  </si>
  <si>
    <t>997013211</t>
  </si>
  <si>
    <t>Vnitrostaveništní doprava suti a vybouraných hmot pro budovy v do 6 m ručně</t>
  </si>
  <si>
    <t>t</t>
  </si>
  <si>
    <t>CS ÚRS 2025 01</t>
  </si>
  <si>
    <t>4</t>
  </si>
  <si>
    <t>1126729528</t>
  </si>
  <si>
    <t>41</t>
  </si>
  <si>
    <t>997013501</t>
  </si>
  <si>
    <t>Odvoz suti a vybouraných hmot na skládku nebo meziskládku do 1 km se složením</t>
  </si>
  <si>
    <t>307741652</t>
  </si>
  <si>
    <t>42</t>
  </si>
  <si>
    <t>997013509</t>
  </si>
  <si>
    <t>Příplatek k odvozu suti a vybouraných hmot na skládku ZKD 1 km přes 1 km</t>
  </si>
  <si>
    <t>-990696996</t>
  </si>
  <si>
    <t>VV</t>
  </si>
  <si>
    <t>0,024*9 'Přepočtené koeficientem množství</t>
  </si>
  <si>
    <t>43</t>
  </si>
  <si>
    <t>997013631</t>
  </si>
  <si>
    <t>Poplatek za uložení na skládce (skládkovné) stavebního odpadu směsného kód odpadu 17 09 04</t>
  </si>
  <si>
    <t>-82371534</t>
  </si>
  <si>
    <t>PSV</t>
  </si>
  <si>
    <t>Práce a dodávky PSV</t>
  </si>
  <si>
    <t>766</t>
  </si>
  <si>
    <t>Konstrukce truhlářské</t>
  </si>
  <si>
    <t>10</t>
  </si>
  <si>
    <t>76666.01</t>
  </si>
  <si>
    <t>Montáž a dodávka vnitřní dveře plné 800x1970mm pož.odolnost EI30 DP3-C, kování, zámek, gen.klíč - popis Tabulka PSV ozn.01</t>
  </si>
  <si>
    <t>kus</t>
  </si>
  <si>
    <t>16</t>
  </si>
  <si>
    <t>1166708783</t>
  </si>
  <si>
    <t>"A105"1</t>
  </si>
  <si>
    <t>11</t>
  </si>
  <si>
    <t>766691914</t>
  </si>
  <si>
    <t>Vyvěšení nebo zavěšení dřevěných křídel dveří pl do 2 m2</t>
  </si>
  <si>
    <t>698999638</t>
  </si>
  <si>
    <t>998766311</t>
  </si>
  <si>
    <t>Přesun hmot procentní pro kce truhlářské ruční v objektech v do 6 m</t>
  </si>
  <si>
    <t>%</t>
  </si>
  <si>
    <t>-1685586087</t>
  </si>
  <si>
    <t>Ostatní</t>
  </si>
  <si>
    <t>799</t>
  </si>
  <si>
    <t>Vybavení místností</t>
  </si>
  <si>
    <t>39</t>
  </si>
  <si>
    <t>799.2Os</t>
  </si>
  <si>
    <t>Montáž a dodávka kuchyňské linky dl. 2,1m vč. vybavení (lednice, skloker.deska, dřez) - podrobný popis Tabulka PSV ozn. 02/Os</t>
  </si>
  <si>
    <t>512</t>
  </si>
  <si>
    <t>-1259065525</t>
  </si>
  <si>
    <t>B - Sekce B - stavební část</t>
  </si>
  <si>
    <t xml:space="preserve">    767 - Konstrukce zámečnické</t>
  </si>
  <si>
    <t xml:space="preserve">    777 - Podlahy lité</t>
  </si>
  <si>
    <t>767</t>
  </si>
  <si>
    <t>Konstrukce zámečnické</t>
  </si>
  <si>
    <t>15</t>
  </si>
  <si>
    <t>7676207.1</t>
  </si>
  <si>
    <t>Montáž a dodávka pákového ovladače na stávající sklopné okno</t>
  </si>
  <si>
    <t>-305336214</t>
  </si>
  <si>
    <t>"B104"1</t>
  </si>
  <si>
    <t>"B111+112"2</t>
  </si>
  <si>
    <t>Součet</t>
  </si>
  <si>
    <t>998767311</t>
  </si>
  <si>
    <t>Přesun hmot procentní pro zámečnické konstrukce ruční v objektech v do 6 m</t>
  </si>
  <si>
    <t>-1785100525</t>
  </si>
  <si>
    <t>777</t>
  </si>
  <si>
    <t>Podlahy lité</t>
  </si>
  <si>
    <t>32</t>
  </si>
  <si>
    <t>777131101</t>
  </si>
  <si>
    <t>Penetrační epoxidový nátěr podlahy na suchý a vyzrálý podklad</t>
  </si>
  <si>
    <t>m2</t>
  </si>
  <si>
    <t>173431187</t>
  </si>
  <si>
    <t>42*2 'Přepočtené koeficientem množství</t>
  </si>
  <si>
    <t>33</t>
  </si>
  <si>
    <t>777131123</t>
  </si>
  <si>
    <t xml:space="preserve">Prosyp penetračních nátěrů podkladu podlahy křemenným pískem </t>
  </si>
  <si>
    <t>-342780595</t>
  </si>
  <si>
    <t>34</t>
  </si>
  <si>
    <t>7775111.1</t>
  </si>
  <si>
    <t>Krycí epoxidová stěrka vč. provedení dilatací a jejich zatmelení</t>
  </si>
  <si>
    <t>92888793</t>
  </si>
  <si>
    <t>"B111+112"42</t>
  </si>
  <si>
    <t>35</t>
  </si>
  <si>
    <t>777511107</t>
  </si>
  <si>
    <t>Protiskluzná úprava prosyp krycí stěrky lité podlahy křemenným pískem</t>
  </si>
  <si>
    <t>1861468083</t>
  </si>
  <si>
    <t>36</t>
  </si>
  <si>
    <t>998777311</t>
  </si>
  <si>
    <t>Přesun hmot procentní pro podlahy lité ruční v objektech v do 6 m</t>
  </si>
  <si>
    <t>-423578074</t>
  </si>
  <si>
    <t>C - Sekce C - stavební část</t>
  </si>
  <si>
    <t>5</t>
  </si>
  <si>
    <t>-1361185225</t>
  </si>
  <si>
    <t>6</t>
  </si>
  <si>
    <t>543301684</t>
  </si>
  <si>
    <t>7</t>
  </si>
  <si>
    <t>525554370</t>
  </si>
  <si>
    <t>0,072*9 'Přepočtené koeficientem množství</t>
  </si>
  <si>
    <t>8</t>
  </si>
  <si>
    <t>-1330501967</t>
  </si>
  <si>
    <t>76666.02</t>
  </si>
  <si>
    <t>Montáž a dodávka vnitřní dveře plné 800x1970mm, kování, zámek, gen.klíč - popis Tabulka PSV ozn.02</t>
  </si>
  <si>
    <t>-1118672583</t>
  </si>
  <si>
    <t>"C102"1</t>
  </si>
  <si>
    <t>1+2</t>
  </si>
  <si>
    <t>-1997787280</t>
  </si>
  <si>
    <t>13</t>
  </si>
  <si>
    <t>1+1</t>
  </si>
  <si>
    <t>14</t>
  </si>
  <si>
    <t>389419010</t>
  </si>
  <si>
    <t>D - Sekce D - stavební část</t>
  </si>
  <si>
    <t xml:space="preserve">    3 - Svislé a kompletní konstrukce</t>
  </si>
  <si>
    <t xml:space="preserve">    998 - Přesun hmot</t>
  </si>
  <si>
    <t xml:space="preserve">    714 - Akustická a protiotřesová opatření</t>
  </si>
  <si>
    <t xml:space="preserve">    781 - Dokončovací práce - obklady</t>
  </si>
  <si>
    <t>3</t>
  </si>
  <si>
    <t>Svislé a kompletní konstrukce</t>
  </si>
  <si>
    <t>342272215</t>
  </si>
  <si>
    <t>Příčka z pórobetonových hladkých tvárnic na tenkovrstvou maltu tl 75 mm</t>
  </si>
  <si>
    <t>758117586</t>
  </si>
  <si>
    <t>"D109"10,8</t>
  </si>
  <si>
    <t>342291111</t>
  </si>
  <si>
    <t>Ukotvení příček montážní polyuretanovou pěnou tl příčky do 100 mm</t>
  </si>
  <si>
    <t>m</t>
  </si>
  <si>
    <t>-46179881</t>
  </si>
  <si>
    <t>342291141</t>
  </si>
  <si>
    <t>Ukotvení příček expanzní cementovou maltou tl příčky do 100 mm</t>
  </si>
  <si>
    <t>2132268780</t>
  </si>
  <si>
    <t>346272256</t>
  </si>
  <si>
    <t>Přizdívka z pórobetonových tvárnic tl 150 mm</t>
  </si>
  <si>
    <t>465698181</t>
  </si>
  <si>
    <t>18</t>
  </si>
  <si>
    <t>-384137127</t>
  </si>
  <si>
    <t>19</t>
  </si>
  <si>
    <t>-1874146126</t>
  </si>
  <si>
    <t>20</t>
  </si>
  <si>
    <t>-2019428032</t>
  </si>
  <si>
    <t>0,365*9 'Přepočtené koeficientem množství</t>
  </si>
  <si>
    <t>167819169</t>
  </si>
  <si>
    <t>998</t>
  </si>
  <si>
    <t>Přesun hmot</t>
  </si>
  <si>
    <t>22</t>
  </si>
  <si>
    <t>998018001</t>
  </si>
  <si>
    <t>Přesun hmot pro budovy ruční pro budovy v do 6 m</t>
  </si>
  <si>
    <t>321423998</t>
  </si>
  <si>
    <t>714</t>
  </si>
  <si>
    <t>Akustická a protiotřesová opatření</t>
  </si>
  <si>
    <t>23</t>
  </si>
  <si>
    <t>71411.1</t>
  </si>
  <si>
    <t xml:space="preserve">Montáž a dodávka akustických obkladů stěn z akustické pěny combo A 500x500x40mm </t>
  </si>
  <si>
    <t>2066696760</t>
  </si>
  <si>
    <t>24</t>
  </si>
  <si>
    <t>998714311</t>
  </si>
  <si>
    <t>Přesun hmot procentní pro akustická a protiotřesová opatření ruční v objektech v do 6 m</t>
  </si>
  <si>
    <t>-1766617921</t>
  </si>
  <si>
    <t>27</t>
  </si>
  <si>
    <t>1894654816</t>
  </si>
  <si>
    <t>"D109"2</t>
  </si>
  <si>
    <t>"D111"1</t>
  </si>
  <si>
    <t>"D113"1</t>
  </si>
  <si>
    <t>28</t>
  </si>
  <si>
    <t>76666.03</t>
  </si>
  <si>
    <t>Montáž a dodávka vnitřní dveře plné 700x1970mm, kování, zámek, mřížka, gen.klíč - popis Tabulka PSV ozn.03</t>
  </si>
  <si>
    <t>1675377958</t>
  </si>
  <si>
    <t>"D110"1</t>
  </si>
  <si>
    <t>29</t>
  </si>
  <si>
    <t>2+2+1</t>
  </si>
  <si>
    <t>30</t>
  </si>
  <si>
    <t>31</t>
  </si>
  <si>
    <t>1+1+1+1</t>
  </si>
  <si>
    <t>-1570542880</t>
  </si>
  <si>
    <t>781</t>
  </si>
  <si>
    <t>Dokončovací práce - obklady</t>
  </si>
  <si>
    <t>55</t>
  </si>
  <si>
    <t>781121011</t>
  </si>
  <si>
    <t>Nátěr penetrační na stěnu</t>
  </si>
  <si>
    <t>-992796820</t>
  </si>
  <si>
    <t>56</t>
  </si>
  <si>
    <t>781472214</t>
  </si>
  <si>
    <t>Montáž obkladů keramických hladkých lepených cementovým flexibilním lepidlem přes 4 do 6 ks/m2</t>
  </si>
  <si>
    <t>1791116482</t>
  </si>
  <si>
    <t>57</t>
  </si>
  <si>
    <t>M</t>
  </si>
  <si>
    <t>59761717</t>
  </si>
  <si>
    <t>obklad keramický povrch hladký/matný tl do 10mm přes 4 do 6ks/m2</t>
  </si>
  <si>
    <t>1243475830</t>
  </si>
  <si>
    <t>20*1,15 'Přepočtené koeficientem množství</t>
  </si>
  <si>
    <t>58</t>
  </si>
  <si>
    <t>781473810</t>
  </si>
  <si>
    <t>Demontáž obkladů z obkladaček keramických lepených</t>
  </si>
  <si>
    <t>-950575246</t>
  </si>
  <si>
    <t>59</t>
  </si>
  <si>
    <t>781479193X3</t>
  </si>
  <si>
    <t>Příplatek k cenám za montáž a dodání všech doplňkových prvků a lišt (nerez) dle vybraného výrobce a úprav (proniků) v obkladech</t>
  </si>
  <si>
    <t>-970639586</t>
  </si>
  <si>
    <t>60</t>
  </si>
  <si>
    <t>998781311</t>
  </si>
  <si>
    <t>Přesun hmot procentní pro obklady keramické ruční v objektech v do 6 m</t>
  </si>
  <si>
    <t>-765760275</t>
  </si>
  <si>
    <t>E - Sekce E - stavební část</t>
  </si>
  <si>
    <t>-972640323</t>
  </si>
  <si>
    <t>-197048397</t>
  </si>
  <si>
    <t>F - Sekce F - stavební část</t>
  </si>
  <si>
    <t>G - Sekce G - stavební část</t>
  </si>
  <si>
    <t xml:space="preserve">    6 - Úpravy povrchů, podlahy a osazování výplní</t>
  </si>
  <si>
    <t xml:space="preserve">    725 - Zdravotechnika - zařizovací předměty</t>
  </si>
  <si>
    <t xml:space="preserve">    763 - Konstrukce suché výstavby</t>
  </si>
  <si>
    <t xml:space="preserve">    771 - Podlahy z dlaždic</t>
  </si>
  <si>
    <t>317944321</t>
  </si>
  <si>
    <t>Válcované nosníky do č.12 dodatečně osazované do připravených otvorů</t>
  </si>
  <si>
    <t>935453648</t>
  </si>
  <si>
    <t>"G113 U100"1,25*2*10,6*0,001</t>
  </si>
  <si>
    <t>342272225</t>
  </si>
  <si>
    <t>Příčka z pórobetonových hladkých tvárnic na tenkovrstvou maltu tl 100 mm</t>
  </si>
  <si>
    <t>"G112"15,3</t>
  </si>
  <si>
    <t>346272236</t>
  </si>
  <si>
    <t>Přizdívka z pórobetonových tvárnic tl 100 mm</t>
  </si>
  <si>
    <t>538142745</t>
  </si>
  <si>
    <t>"G107B"3,2</t>
  </si>
  <si>
    <t>458201698</t>
  </si>
  <si>
    <t>"G112"0,9*1,5*2</t>
  </si>
  <si>
    <t>389381001</t>
  </si>
  <si>
    <t>Dobetonování konstrukcí</t>
  </si>
  <si>
    <t>m3</t>
  </si>
  <si>
    <t>-1067832866</t>
  </si>
  <si>
    <t>"G113"1,25*0,15*0,2</t>
  </si>
  <si>
    <t>Úpravy povrchů, podlahy a osazování výplní</t>
  </si>
  <si>
    <t>612142001</t>
  </si>
  <si>
    <t>Pletivo sklovláknité vnitřních stěn vtlačené do tmelu</t>
  </si>
  <si>
    <t>-421398052</t>
  </si>
  <si>
    <t>"G101"41,0</t>
  </si>
  <si>
    <t>"G102"29,0</t>
  </si>
  <si>
    <t>"G103"20,0</t>
  </si>
  <si>
    <t>"G104"40,0</t>
  </si>
  <si>
    <t>"G105"46,0</t>
  </si>
  <si>
    <t>"G106"46,0</t>
  </si>
  <si>
    <t>"G107"42,0+2,0</t>
  </si>
  <si>
    <t>"G110"40,0</t>
  </si>
  <si>
    <t>"G111"28,0</t>
  </si>
  <si>
    <t>"G112"16,0</t>
  </si>
  <si>
    <t>"G113"40,0</t>
  </si>
  <si>
    <t>"G115"23,0</t>
  </si>
  <si>
    <t>"G116"29,0</t>
  </si>
  <si>
    <t>"G117"40,0</t>
  </si>
  <si>
    <t>9</t>
  </si>
  <si>
    <t>612321131</t>
  </si>
  <si>
    <t>Vápenocementový štuk vnitřních stěn tloušťky do 3 mm</t>
  </si>
  <si>
    <t>353772110</t>
  </si>
  <si>
    <t>642944121</t>
  </si>
  <si>
    <t>Osazování ocelových zárubní dodatečné pl do 2,5 m2</t>
  </si>
  <si>
    <t>-1977242072</t>
  </si>
  <si>
    <t>55331431</t>
  </si>
  <si>
    <t>zárubeň jednokřídlá ocelová pro dodatečnou montáž tl stěny 75-100mm rozměru 700/1970, 2100mm</t>
  </si>
  <si>
    <t>1042704759</t>
  </si>
  <si>
    <t>55331437</t>
  </si>
  <si>
    <t>zárubeň jednokřídlá ocelová pro dodatečnou montáž tl stěny 110-150mm rozměru 800/1970, 2100mm</t>
  </si>
  <si>
    <t>213611598</t>
  </si>
  <si>
    <t>5533143.1</t>
  </si>
  <si>
    <t>zárubeň jednokřídlá ocelová pro dodatečnou montáž tl stěny 110-150mm rozměru 800/1970, 2100mm, protipožární</t>
  </si>
  <si>
    <t>2063521266</t>
  </si>
  <si>
    <t>25</t>
  </si>
  <si>
    <t>0,225*9 'Přepočtené koeficientem množství</t>
  </si>
  <si>
    <t>26</t>
  </si>
  <si>
    <t>725</t>
  </si>
  <si>
    <t>Zdravotechnika - zařizovací předměty</t>
  </si>
  <si>
    <t>72529.9Os1</t>
  </si>
  <si>
    <t>M+D Zásobník papírových utěrek, nerez- popis Tabulka PSV ozn.09/Os</t>
  </si>
  <si>
    <t>1289548664</t>
  </si>
  <si>
    <t>"G112"2</t>
  </si>
  <si>
    <t>72529.9Os2</t>
  </si>
  <si>
    <t>M+D Odpadkový koš, 12l nášlapný s víkem, nerez - popis Tabulka PSV ozn.09/Os</t>
  </si>
  <si>
    <t>-558267228</t>
  </si>
  <si>
    <t>998725311</t>
  </si>
  <si>
    <t>Přesun hmot procentní pro zařizovací předměty ruční v objektech v do 6 m</t>
  </si>
  <si>
    <t>-2099442878</t>
  </si>
  <si>
    <t>763</t>
  </si>
  <si>
    <t>Konstrukce suché výstavby</t>
  </si>
  <si>
    <t>7631113.1</t>
  </si>
  <si>
    <t xml:space="preserve">SDK zaplentování otvorů  desky 2xDFRIEH2 12,5mm  s izolací 80mm</t>
  </si>
  <si>
    <t>-1539662159</t>
  </si>
  <si>
    <t>0,9*2,1*1</t>
  </si>
  <si>
    <t>763135.1</t>
  </si>
  <si>
    <t>Montáž a dodávka minerálního kazetového podhledu vč. nosné konstrukce, rastr 600x600mm</t>
  </si>
  <si>
    <t>-1874263744</t>
  </si>
  <si>
    <t>"G113"13,0</t>
  </si>
  <si>
    <t>"G116"13,0</t>
  </si>
  <si>
    <t>763411111</t>
  </si>
  <si>
    <t xml:space="preserve">Sanitární příčky  desky s HPL - laminátem</t>
  </si>
  <si>
    <t>-1519387913</t>
  </si>
  <si>
    <t>"G107B"7,2</t>
  </si>
  <si>
    <t>763411121</t>
  </si>
  <si>
    <t>Dveře sanitárních příček, desky s HPL - laminátem š do 800 mm, v do 2000 mm</t>
  </si>
  <si>
    <t>1303276206</t>
  </si>
  <si>
    <t>998763511</t>
  </si>
  <si>
    <t>Přesun hmot procentní pro konstrukce montované z desek ruční v objektech v do 6 m</t>
  </si>
  <si>
    <t>693451717</t>
  </si>
  <si>
    <t>1165002030</t>
  </si>
  <si>
    <t>"G101"1</t>
  </si>
  <si>
    <t>37</t>
  </si>
  <si>
    <t>"G104"1</t>
  </si>
  <si>
    <t>"G105"1</t>
  </si>
  <si>
    <t>"G107A"1</t>
  </si>
  <si>
    <t>"G110"1</t>
  </si>
  <si>
    <t>"G113"1</t>
  </si>
  <si>
    <t>"G114"1</t>
  </si>
  <si>
    <t>"G116"2</t>
  </si>
  <si>
    <t>38</t>
  </si>
  <si>
    <t>"G112"1+1</t>
  </si>
  <si>
    <t>76666.04</t>
  </si>
  <si>
    <t>Montáž a dodávka vnitřní dveře plné 800x1970mm, kování, zámek mřížka, gen.klíč - popis Tabulka PSV ozn.04</t>
  </si>
  <si>
    <t>-1004393336</t>
  </si>
  <si>
    <t>"G102"1</t>
  </si>
  <si>
    <t>76666.05</t>
  </si>
  <si>
    <t>Montáž a dodávka vnitřní dveře plné 800x1970mm pož.odolnost EI45 DP3-C, kování, zámek - popis Tabulka PSV ozn.05</t>
  </si>
  <si>
    <t>1284606493</t>
  </si>
  <si>
    <t>"G115"1</t>
  </si>
  <si>
    <t>47</t>
  </si>
  <si>
    <t>48</t>
  </si>
  <si>
    <t>49</t>
  </si>
  <si>
    <t>771</t>
  </si>
  <si>
    <t>Podlahy z dlaždic</t>
  </si>
  <si>
    <t>50</t>
  </si>
  <si>
    <t>771111011</t>
  </si>
  <si>
    <t>Vysátí podkladu před pokládkou dlažby</t>
  </si>
  <si>
    <t>-430860725</t>
  </si>
  <si>
    <t>51</t>
  </si>
  <si>
    <t>771121011</t>
  </si>
  <si>
    <t>Nátěr penetrační na podlahu</t>
  </si>
  <si>
    <t>-522790863</t>
  </si>
  <si>
    <t>52</t>
  </si>
  <si>
    <t>771121025</t>
  </si>
  <si>
    <t>Broušení stávajícího podkladu před litím stěrky před pokládkou dlažby</t>
  </si>
  <si>
    <t>1053148949</t>
  </si>
  <si>
    <t>53</t>
  </si>
  <si>
    <t>771151022</t>
  </si>
  <si>
    <t>Samonivelační stěrka podlah pevnosti 30 MPa tl přes 3 do 5 mm</t>
  </si>
  <si>
    <t>-528419801</t>
  </si>
  <si>
    <t>54</t>
  </si>
  <si>
    <t>771571810</t>
  </si>
  <si>
    <t>Demontáž podlah z dlaždic keramických</t>
  </si>
  <si>
    <t>1087521460</t>
  </si>
  <si>
    <t>"G112"2,7</t>
  </si>
  <si>
    <t>771574413</t>
  </si>
  <si>
    <t>Montáž podlah keramických hladkých lepených cementovým flexibilním lepidlem přes 2 do 4 ks/m2</t>
  </si>
  <si>
    <t>-1506233363</t>
  </si>
  <si>
    <t>"G112A+B"1,67*2</t>
  </si>
  <si>
    <t>"G113"2,25</t>
  </si>
  <si>
    <t>59761152</t>
  </si>
  <si>
    <t>dlažba keramická slinutá mrazuvzdorná R10/A povrch hladký/matný tl do 10mm přes 2 do 4ks/m2</t>
  </si>
  <si>
    <t>937417678</t>
  </si>
  <si>
    <t>5,59*1,15 'Přepočtené koeficientem množství</t>
  </si>
  <si>
    <t>771591112</t>
  </si>
  <si>
    <t>Izolace pod dlažbu nátěrem nebo stěrkou ve dvou vrstvách</t>
  </si>
  <si>
    <t>-2114717765</t>
  </si>
  <si>
    <t>5,59*1,25 'Přepočtené koeficientem množství</t>
  </si>
  <si>
    <t>998771311</t>
  </si>
  <si>
    <t>Přesun hmot procentní pro podlahy z dlaždic ruční v objektech v do 6 m</t>
  </si>
  <si>
    <t>1673370084</t>
  </si>
  <si>
    <t>ZTI - Zařízení zdravotně technických instalací</t>
  </si>
  <si>
    <t>C104 - ZTI - C104</t>
  </si>
  <si>
    <t>NEDÍLNOU SOUČÁSTÍ VÝKAZU VÝMĚR / ROZPOČTU JE PROJEKTOVÁ DOKUMENTACE STAVBY.</t>
  </si>
  <si>
    <t xml:space="preserve">    1 - Bourací práce prostupy</t>
  </si>
  <si>
    <t xml:space="preserve">    2 - Trubní vedení - vnitřní připojovací a stoupací gravitační kanalizace</t>
  </si>
  <si>
    <t xml:space="preserve">    3 - Trubní vedení - kanalizace tvarovky, armatury, výpustky</t>
  </si>
  <si>
    <t xml:space="preserve">    4 - Trubní vedení - vnitřní rozvod studené vody a teplé vody</t>
  </si>
  <si>
    <t xml:space="preserve">    5 - Trubní vedení - vodovod armatury, zařízení</t>
  </si>
  <si>
    <t xml:space="preserve">    6 - Zařizovací předměty a vybavení - pro imobilní</t>
  </si>
  <si>
    <t>Bourací práce prostupy</t>
  </si>
  <si>
    <t>Pol30</t>
  </si>
  <si>
    <t>Bourací práce a zednické přípomoci zajistí stavba dle požadavku profese</t>
  </si>
  <si>
    <t>Trubní vedení - vnitřní připojovací a stoupací gravitační kanalizace</t>
  </si>
  <si>
    <t>Pol31</t>
  </si>
  <si>
    <t>Potrubí kanalizační z PP hrdlové odpadní DN 50</t>
  </si>
  <si>
    <t>Pol32</t>
  </si>
  <si>
    <t>Zkouška těsnosti potrubí kanalizace vodou</t>
  </si>
  <si>
    <t>Pol10</t>
  </si>
  <si>
    <t>Přesun hmot pro rozvody potrubí v objektech v do 12 m</t>
  </si>
  <si>
    <t>Trubní vedení - kanalizace tvarovky, armatury, výpustky</t>
  </si>
  <si>
    <t>Pol33</t>
  </si>
  <si>
    <t>Vyvedení a upevnění odpadních výpustek DN 50</t>
  </si>
  <si>
    <t>Pol34</t>
  </si>
  <si>
    <t>Napojení na stávající rozvod DN100</t>
  </si>
  <si>
    <t>Trubní vedení - vnitřní rozvod studené vody a teplé vody</t>
  </si>
  <si>
    <t>Pol35</t>
  </si>
  <si>
    <t>Rozvody vody z plastů svařované polyfuzně do D 20 mm PN20</t>
  </si>
  <si>
    <t>Pol36</t>
  </si>
  <si>
    <t>Rozvody vody z plastů svařované polyfuzně do D 25 mm PN20</t>
  </si>
  <si>
    <t>Pol37</t>
  </si>
  <si>
    <t>Ochrana vodovodních trubek izolačními trubicemi</t>
  </si>
  <si>
    <t>Pol38</t>
  </si>
  <si>
    <t>Zkouška těsnosti vodovodního potrubí</t>
  </si>
  <si>
    <t>Pol39</t>
  </si>
  <si>
    <t>Proplach a dezinfekce vodovodního potrubí</t>
  </si>
  <si>
    <t>Pol40</t>
  </si>
  <si>
    <t>Napojení na stávající rozvod</t>
  </si>
  <si>
    <t>Pol41</t>
  </si>
  <si>
    <t>Uzavření, vypuštění a napuštění rozvodu</t>
  </si>
  <si>
    <t>Pol42</t>
  </si>
  <si>
    <t>Nosný systém potrubí, kotvení</t>
  </si>
  <si>
    <t>kg</t>
  </si>
  <si>
    <t>Trubní vedení - vodovod armatury, zařízení</t>
  </si>
  <si>
    <t>17</t>
  </si>
  <si>
    <t>Pol43</t>
  </si>
  <si>
    <t>Vyvední výpustku</t>
  </si>
  <si>
    <t>Pol44</t>
  </si>
  <si>
    <t>Nástěnka závitová K 247 pro ventil G 1/2 s jedním závitem</t>
  </si>
  <si>
    <t>Pol45</t>
  </si>
  <si>
    <t>Přesun hmot pro armatury v objektech v do 12 m</t>
  </si>
  <si>
    <t>Zařizovací předměty a vybavení - pro imobilní</t>
  </si>
  <si>
    <t>Pol46</t>
  </si>
  <si>
    <t>D+M Předstěnová instalace</t>
  </si>
  <si>
    <t>Pol47</t>
  </si>
  <si>
    <t>D+M Výlevka plastová vč. mřížky</t>
  </si>
  <si>
    <t>Pol48</t>
  </si>
  <si>
    <t>D+M Baterie pro výlevku nástěnná s dlouhým krkem</t>
  </si>
  <si>
    <t>44</t>
  </si>
  <si>
    <t>Pol49</t>
  </si>
  <si>
    <t>Přesun hmot pro zařizovací předměty v objektech v do 12 m</t>
  </si>
  <si>
    <t>46</t>
  </si>
  <si>
    <t>G112 - ZTI - G112A+B</t>
  </si>
  <si>
    <t xml:space="preserve">    5 - Zařizovací předměty a vybavení</t>
  </si>
  <si>
    <t>Zařizovací předměty a vybavení</t>
  </si>
  <si>
    <t>Pol64</t>
  </si>
  <si>
    <t>D+M Klozet keramický závěsný vč. sedátka, předstěnové instalace, zvukoizolační souprava, tlačítko</t>
  </si>
  <si>
    <t>Pol65</t>
  </si>
  <si>
    <t>D+M Umyvadlo keramické připevněné na stěnu šrouby bílé se sloupem na sifon</t>
  </si>
  <si>
    <t>Pol66</t>
  </si>
  <si>
    <t>D+M Baterie umyvadlové stojánkové klasické bez výpusti</t>
  </si>
  <si>
    <t>Pol67</t>
  </si>
  <si>
    <t>D+M Zápachová uzávěrka plastová vč. zátky umývadla</t>
  </si>
  <si>
    <t>Pol73</t>
  </si>
  <si>
    <t>D+M Umývátko keramické připevněné na stěnu šrouby bílé</t>
  </si>
  <si>
    <t>Pol74</t>
  </si>
  <si>
    <t>D+M Zápachová uzávěrka chromová vč. zátky umývadla</t>
  </si>
  <si>
    <t>Pol68</t>
  </si>
  <si>
    <t>UT - Zařízení pro vytápění staveb - sekce D a G</t>
  </si>
  <si>
    <t xml:space="preserve">    4 - Otopná tělesa</t>
  </si>
  <si>
    <t>Otopná tělesa</t>
  </si>
  <si>
    <t>Pol18</t>
  </si>
  <si>
    <t>Montáž otopných těles panelových / žebříkových</t>
  </si>
  <si>
    <t>Pol19</t>
  </si>
  <si>
    <t>22-060100-60-VK</t>
  </si>
  <si>
    <t>Pol20</t>
  </si>
  <si>
    <t>Přesun hmot pro otopná tělesa v objektech v do 12 m</t>
  </si>
  <si>
    <t>VZT - Zařízení vzduchotechniky - sekce D a G</t>
  </si>
  <si>
    <t xml:space="preserve">    3 - Nucené větrání sociálního zařízení v I.PP - G112 A+B</t>
  </si>
  <si>
    <t>Nucené větrání sociálního zařízení v I.PP - G112 A+B</t>
  </si>
  <si>
    <t>Pol22</t>
  </si>
  <si>
    <t>Potrubí spiro VZT 125</t>
  </si>
  <si>
    <t>bm</t>
  </si>
  <si>
    <t>Pol23</t>
  </si>
  <si>
    <t>Výfuková protidešťová žaluzie se síťkou proti hmyzu 200x200</t>
  </si>
  <si>
    <t>Pol29</t>
  </si>
  <si>
    <t>Nástěnný ventilátor odvodní 80m3/h, 100Pa, integrovaná zpětná klapka se servopohonem, ložiska, doběh</t>
  </si>
  <si>
    <t>Pol25</t>
  </si>
  <si>
    <t>Dveřní mřížka 300x100</t>
  </si>
  <si>
    <t>Pol26</t>
  </si>
  <si>
    <t>Nosný materiál</t>
  </si>
  <si>
    <t>Pol27</t>
  </si>
  <si>
    <t>Montáž rozvodů VZT</t>
  </si>
  <si>
    <t>Pol28</t>
  </si>
  <si>
    <t>Zaregulování VZT</t>
  </si>
  <si>
    <t>Pol8</t>
  </si>
  <si>
    <t>Lešení pomocné</t>
  </si>
  <si>
    <t>hod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</si>
</sst>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PR13INV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UHK Palachovy koleje - Částečná rekonstrukce a modernizace - IV.etapa - investiční část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Hradec Králové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30. 6. 2025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Univerzita Hradec Králové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PRIDOS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ROUND(AG95+AG103+AG106+AG107,2)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ROUND(AS95+AS103+AS106+AS107,2)</f>
        <v>0</v>
      </c>
      <c r="AT94" s="113">
        <f>ROUND(SUM(AV94:AW94),2)</f>
        <v>0</v>
      </c>
      <c r="AU94" s="114">
        <f>ROUND(AU95+AU103+AU106+AU107,5)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ROUND(AZ95+AZ103+AZ106+AZ107,2)</f>
        <v>0</v>
      </c>
      <c r="BA94" s="113">
        <f>ROUND(BA95+BA103+BA106+BA107,2)</f>
        <v>0</v>
      </c>
      <c r="BB94" s="113">
        <f>ROUND(BB95+BB103+BB106+BB107,2)</f>
        <v>0</v>
      </c>
      <c r="BC94" s="113">
        <f>ROUND(BC95+BC103+BC106+BC107,2)</f>
        <v>0</v>
      </c>
      <c r="BD94" s="115">
        <f>ROUND(BD95+BD103+BD106+BD107,2)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7"/>
      <c r="B95" s="118"/>
      <c r="C95" s="119"/>
      <c r="D95" s="120" t="s">
        <v>80</v>
      </c>
      <c r="E95" s="120"/>
      <c r="F95" s="120"/>
      <c r="G95" s="120"/>
      <c r="H95" s="120"/>
      <c r="I95" s="121"/>
      <c r="J95" s="120" t="s">
        <v>81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ROUND(SUM(AG96:AG102),2)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82</v>
      </c>
      <c r="AR95" s="125"/>
      <c r="AS95" s="126">
        <f>ROUND(SUM(AS96:AS102),2)</f>
        <v>0</v>
      </c>
      <c r="AT95" s="127">
        <f>ROUND(SUM(AV95:AW95),2)</f>
        <v>0</v>
      </c>
      <c r="AU95" s="128">
        <f>ROUND(SUM(AU96:AU102),5)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ROUND(SUM(AZ96:AZ102),2)</f>
        <v>0</v>
      </c>
      <c r="BA95" s="127">
        <f>ROUND(SUM(BA96:BA102),2)</f>
        <v>0</v>
      </c>
      <c r="BB95" s="127">
        <f>ROUND(SUM(BB96:BB102),2)</f>
        <v>0</v>
      </c>
      <c r="BC95" s="127">
        <f>ROUND(SUM(BC96:BC102),2)</f>
        <v>0</v>
      </c>
      <c r="BD95" s="129">
        <f>ROUND(SUM(BD96:BD102),2)</f>
        <v>0</v>
      </c>
      <c r="BE95" s="7"/>
      <c r="BS95" s="130" t="s">
        <v>75</v>
      </c>
      <c r="BT95" s="130" t="s">
        <v>83</v>
      </c>
      <c r="BU95" s="130" t="s">
        <v>77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4" customFormat="1" ht="16.5" customHeight="1">
      <c r="A96" s="131" t="s">
        <v>86</v>
      </c>
      <c r="B96" s="69"/>
      <c r="C96" s="132"/>
      <c r="D96" s="132"/>
      <c r="E96" s="133" t="s">
        <v>87</v>
      </c>
      <c r="F96" s="133"/>
      <c r="G96" s="133"/>
      <c r="H96" s="133"/>
      <c r="I96" s="133"/>
      <c r="J96" s="132"/>
      <c r="K96" s="133" t="s">
        <v>88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'A - Sekce A - stavební část'!J32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89</v>
      </c>
      <c r="AR96" s="71"/>
      <c r="AS96" s="136">
        <v>0</v>
      </c>
      <c r="AT96" s="137">
        <f>ROUND(SUM(AV96:AW96),2)</f>
        <v>0</v>
      </c>
      <c r="AU96" s="138">
        <f>'A - Sekce A - stavební část'!P126</f>
        <v>0</v>
      </c>
      <c r="AV96" s="137">
        <f>'A - Sekce A - stavební část'!J35</f>
        <v>0</v>
      </c>
      <c r="AW96" s="137">
        <f>'A - Sekce A - stavební část'!J36</f>
        <v>0</v>
      </c>
      <c r="AX96" s="137">
        <f>'A - Sekce A - stavební část'!J37</f>
        <v>0</v>
      </c>
      <c r="AY96" s="137">
        <f>'A - Sekce A - stavební část'!J38</f>
        <v>0</v>
      </c>
      <c r="AZ96" s="137">
        <f>'A - Sekce A - stavební část'!F35</f>
        <v>0</v>
      </c>
      <c r="BA96" s="137">
        <f>'A - Sekce A - stavební část'!F36</f>
        <v>0</v>
      </c>
      <c r="BB96" s="137">
        <f>'A - Sekce A - stavební část'!F37</f>
        <v>0</v>
      </c>
      <c r="BC96" s="137">
        <f>'A - Sekce A - stavební část'!F38</f>
        <v>0</v>
      </c>
      <c r="BD96" s="139">
        <f>'A - Sekce A - stavební část'!F39</f>
        <v>0</v>
      </c>
      <c r="BE96" s="4"/>
      <c r="BT96" s="140" t="s">
        <v>85</v>
      </c>
      <c r="BV96" s="140" t="s">
        <v>78</v>
      </c>
      <c r="BW96" s="140" t="s">
        <v>90</v>
      </c>
      <c r="BX96" s="140" t="s">
        <v>84</v>
      </c>
      <c r="CL96" s="140" t="s">
        <v>1</v>
      </c>
    </row>
    <row r="97" s="4" customFormat="1" ht="16.5" customHeight="1">
      <c r="A97" s="131" t="s">
        <v>86</v>
      </c>
      <c r="B97" s="69"/>
      <c r="C97" s="132"/>
      <c r="D97" s="132"/>
      <c r="E97" s="133" t="s">
        <v>91</v>
      </c>
      <c r="F97" s="133"/>
      <c r="G97" s="133"/>
      <c r="H97" s="133"/>
      <c r="I97" s="133"/>
      <c r="J97" s="132"/>
      <c r="K97" s="133" t="s">
        <v>92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'B - Sekce B - stavební část'!J32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89</v>
      </c>
      <c r="AR97" s="71"/>
      <c r="AS97" s="136">
        <v>0</v>
      </c>
      <c r="AT97" s="137">
        <f>ROUND(SUM(AV97:AW97),2)</f>
        <v>0</v>
      </c>
      <c r="AU97" s="138">
        <f>'B - Sekce B - stavební část'!P123</f>
        <v>0</v>
      </c>
      <c r="AV97" s="137">
        <f>'B - Sekce B - stavební část'!J35</f>
        <v>0</v>
      </c>
      <c r="AW97" s="137">
        <f>'B - Sekce B - stavební část'!J36</f>
        <v>0</v>
      </c>
      <c r="AX97" s="137">
        <f>'B - Sekce B - stavební část'!J37</f>
        <v>0</v>
      </c>
      <c r="AY97" s="137">
        <f>'B - Sekce B - stavební část'!J38</f>
        <v>0</v>
      </c>
      <c r="AZ97" s="137">
        <f>'B - Sekce B - stavební část'!F35</f>
        <v>0</v>
      </c>
      <c r="BA97" s="137">
        <f>'B - Sekce B - stavební část'!F36</f>
        <v>0</v>
      </c>
      <c r="BB97" s="137">
        <f>'B - Sekce B - stavební část'!F37</f>
        <v>0</v>
      </c>
      <c r="BC97" s="137">
        <f>'B - Sekce B - stavební část'!F38</f>
        <v>0</v>
      </c>
      <c r="BD97" s="139">
        <f>'B - Sekce B - stavební část'!F39</f>
        <v>0</v>
      </c>
      <c r="BE97" s="4"/>
      <c r="BT97" s="140" t="s">
        <v>85</v>
      </c>
      <c r="BV97" s="140" t="s">
        <v>78</v>
      </c>
      <c r="BW97" s="140" t="s">
        <v>93</v>
      </c>
      <c r="BX97" s="140" t="s">
        <v>84</v>
      </c>
      <c r="CL97" s="140" t="s">
        <v>1</v>
      </c>
    </row>
    <row r="98" s="4" customFormat="1" ht="16.5" customHeight="1">
      <c r="A98" s="131" t="s">
        <v>86</v>
      </c>
      <c r="B98" s="69"/>
      <c r="C98" s="132"/>
      <c r="D98" s="132"/>
      <c r="E98" s="133" t="s">
        <v>94</v>
      </c>
      <c r="F98" s="133"/>
      <c r="G98" s="133"/>
      <c r="H98" s="133"/>
      <c r="I98" s="133"/>
      <c r="J98" s="132"/>
      <c r="K98" s="133" t="s">
        <v>95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'C - Sekce C - stavební část'!J32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89</v>
      </c>
      <c r="AR98" s="71"/>
      <c r="AS98" s="136">
        <v>0</v>
      </c>
      <c r="AT98" s="137">
        <f>ROUND(SUM(AV98:AW98),2)</f>
        <v>0</v>
      </c>
      <c r="AU98" s="138">
        <f>'C - Sekce C - stavební část'!P125</f>
        <v>0</v>
      </c>
      <c r="AV98" s="137">
        <f>'C - Sekce C - stavební část'!J35</f>
        <v>0</v>
      </c>
      <c r="AW98" s="137">
        <f>'C - Sekce C - stavební část'!J36</f>
        <v>0</v>
      </c>
      <c r="AX98" s="137">
        <f>'C - Sekce C - stavební část'!J37</f>
        <v>0</v>
      </c>
      <c r="AY98" s="137">
        <f>'C - Sekce C - stavební část'!J38</f>
        <v>0</v>
      </c>
      <c r="AZ98" s="137">
        <f>'C - Sekce C - stavební část'!F35</f>
        <v>0</v>
      </c>
      <c r="BA98" s="137">
        <f>'C - Sekce C - stavební část'!F36</f>
        <v>0</v>
      </c>
      <c r="BB98" s="137">
        <f>'C - Sekce C - stavební část'!F37</f>
        <v>0</v>
      </c>
      <c r="BC98" s="137">
        <f>'C - Sekce C - stavební část'!F38</f>
        <v>0</v>
      </c>
      <c r="BD98" s="139">
        <f>'C - Sekce C - stavební část'!F39</f>
        <v>0</v>
      </c>
      <c r="BE98" s="4"/>
      <c r="BT98" s="140" t="s">
        <v>85</v>
      </c>
      <c r="BV98" s="140" t="s">
        <v>78</v>
      </c>
      <c r="BW98" s="140" t="s">
        <v>96</v>
      </c>
      <c r="BX98" s="140" t="s">
        <v>84</v>
      </c>
      <c r="CL98" s="140" t="s">
        <v>1</v>
      </c>
    </row>
    <row r="99" s="4" customFormat="1" ht="16.5" customHeight="1">
      <c r="A99" s="131" t="s">
        <v>86</v>
      </c>
      <c r="B99" s="69"/>
      <c r="C99" s="132"/>
      <c r="D99" s="132"/>
      <c r="E99" s="133" t="s">
        <v>75</v>
      </c>
      <c r="F99" s="133"/>
      <c r="G99" s="133"/>
      <c r="H99" s="133"/>
      <c r="I99" s="133"/>
      <c r="J99" s="132"/>
      <c r="K99" s="133" t="s">
        <v>97</v>
      </c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4">
        <f>'D - Sekce D - stavební část'!J32</f>
        <v>0</v>
      </c>
      <c r="AH99" s="132"/>
      <c r="AI99" s="132"/>
      <c r="AJ99" s="132"/>
      <c r="AK99" s="132"/>
      <c r="AL99" s="132"/>
      <c r="AM99" s="132"/>
      <c r="AN99" s="134">
        <f>SUM(AG99,AT99)</f>
        <v>0</v>
      </c>
      <c r="AO99" s="132"/>
      <c r="AP99" s="132"/>
      <c r="AQ99" s="135" t="s">
        <v>89</v>
      </c>
      <c r="AR99" s="71"/>
      <c r="AS99" s="136">
        <v>0</v>
      </c>
      <c r="AT99" s="137">
        <f>ROUND(SUM(AV99:AW99),2)</f>
        <v>0</v>
      </c>
      <c r="AU99" s="138">
        <f>'D - Sekce D - stavební část'!P129</f>
        <v>0</v>
      </c>
      <c r="AV99" s="137">
        <f>'D - Sekce D - stavební část'!J35</f>
        <v>0</v>
      </c>
      <c r="AW99" s="137">
        <f>'D - Sekce D - stavební část'!J36</f>
        <v>0</v>
      </c>
      <c r="AX99" s="137">
        <f>'D - Sekce D - stavební část'!J37</f>
        <v>0</v>
      </c>
      <c r="AY99" s="137">
        <f>'D - Sekce D - stavební část'!J38</f>
        <v>0</v>
      </c>
      <c r="AZ99" s="137">
        <f>'D - Sekce D - stavební část'!F35</f>
        <v>0</v>
      </c>
      <c r="BA99" s="137">
        <f>'D - Sekce D - stavební část'!F36</f>
        <v>0</v>
      </c>
      <c r="BB99" s="137">
        <f>'D - Sekce D - stavební část'!F37</f>
        <v>0</v>
      </c>
      <c r="BC99" s="137">
        <f>'D - Sekce D - stavební část'!F38</f>
        <v>0</v>
      </c>
      <c r="BD99" s="139">
        <f>'D - Sekce D - stavební část'!F39</f>
        <v>0</v>
      </c>
      <c r="BE99" s="4"/>
      <c r="BT99" s="140" t="s">
        <v>85</v>
      </c>
      <c r="BV99" s="140" t="s">
        <v>78</v>
      </c>
      <c r="BW99" s="140" t="s">
        <v>98</v>
      </c>
      <c r="BX99" s="140" t="s">
        <v>84</v>
      </c>
      <c r="CL99" s="140" t="s">
        <v>1</v>
      </c>
    </row>
    <row r="100" s="4" customFormat="1" ht="16.5" customHeight="1">
      <c r="A100" s="131" t="s">
        <v>86</v>
      </c>
      <c r="B100" s="69"/>
      <c r="C100" s="132"/>
      <c r="D100" s="132"/>
      <c r="E100" s="133" t="s">
        <v>99</v>
      </c>
      <c r="F100" s="133"/>
      <c r="G100" s="133"/>
      <c r="H100" s="133"/>
      <c r="I100" s="133"/>
      <c r="J100" s="132"/>
      <c r="K100" s="133" t="s">
        <v>100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'E - Sekce E - stavební část'!J32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89</v>
      </c>
      <c r="AR100" s="71"/>
      <c r="AS100" s="136">
        <v>0</v>
      </c>
      <c r="AT100" s="137">
        <f>ROUND(SUM(AV100:AW100),2)</f>
        <v>0</v>
      </c>
      <c r="AU100" s="138">
        <f>'E - Sekce E - stavební část'!P122</f>
        <v>0</v>
      </c>
      <c r="AV100" s="137">
        <f>'E - Sekce E - stavební část'!J35</f>
        <v>0</v>
      </c>
      <c r="AW100" s="137">
        <f>'E - Sekce E - stavební část'!J36</f>
        <v>0</v>
      </c>
      <c r="AX100" s="137">
        <f>'E - Sekce E - stavební část'!J37</f>
        <v>0</v>
      </c>
      <c r="AY100" s="137">
        <f>'E - Sekce E - stavební část'!J38</f>
        <v>0</v>
      </c>
      <c r="AZ100" s="137">
        <f>'E - Sekce E - stavební část'!F35</f>
        <v>0</v>
      </c>
      <c r="BA100" s="137">
        <f>'E - Sekce E - stavební část'!F36</f>
        <v>0</v>
      </c>
      <c r="BB100" s="137">
        <f>'E - Sekce E - stavební část'!F37</f>
        <v>0</v>
      </c>
      <c r="BC100" s="137">
        <f>'E - Sekce E - stavební část'!F38</f>
        <v>0</v>
      </c>
      <c r="BD100" s="139">
        <f>'E - Sekce E - stavební část'!F39</f>
        <v>0</v>
      </c>
      <c r="BE100" s="4"/>
      <c r="BT100" s="140" t="s">
        <v>85</v>
      </c>
      <c r="BV100" s="140" t="s">
        <v>78</v>
      </c>
      <c r="BW100" s="140" t="s">
        <v>101</v>
      </c>
      <c r="BX100" s="140" t="s">
        <v>84</v>
      </c>
      <c r="CL100" s="140" t="s">
        <v>1</v>
      </c>
    </row>
    <row r="101" s="4" customFormat="1" ht="16.5" customHeight="1">
      <c r="A101" s="131" t="s">
        <v>86</v>
      </c>
      <c r="B101" s="69"/>
      <c r="C101" s="132"/>
      <c r="D101" s="132"/>
      <c r="E101" s="133" t="s">
        <v>102</v>
      </c>
      <c r="F101" s="133"/>
      <c r="G101" s="133"/>
      <c r="H101" s="133"/>
      <c r="I101" s="133"/>
      <c r="J101" s="132"/>
      <c r="K101" s="133" t="s">
        <v>103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'F - Sekce F - stavební část'!J32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89</v>
      </c>
      <c r="AR101" s="71"/>
      <c r="AS101" s="136">
        <v>0</v>
      </c>
      <c r="AT101" s="137">
        <f>ROUND(SUM(AV101:AW101),2)</f>
        <v>0</v>
      </c>
      <c r="AU101" s="138">
        <f>'F - Sekce F - stavební část'!P122</f>
        <v>0</v>
      </c>
      <c r="AV101" s="137">
        <f>'F - Sekce F - stavební část'!J35</f>
        <v>0</v>
      </c>
      <c r="AW101" s="137">
        <f>'F - Sekce F - stavební část'!J36</f>
        <v>0</v>
      </c>
      <c r="AX101" s="137">
        <f>'F - Sekce F - stavební část'!J37</f>
        <v>0</v>
      </c>
      <c r="AY101" s="137">
        <f>'F - Sekce F - stavební část'!J38</f>
        <v>0</v>
      </c>
      <c r="AZ101" s="137">
        <f>'F - Sekce F - stavební část'!F35</f>
        <v>0</v>
      </c>
      <c r="BA101" s="137">
        <f>'F - Sekce F - stavební část'!F36</f>
        <v>0</v>
      </c>
      <c r="BB101" s="137">
        <f>'F - Sekce F - stavební část'!F37</f>
        <v>0</v>
      </c>
      <c r="BC101" s="137">
        <f>'F - Sekce F - stavební část'!F38</f>
        <v>0</v>
      </c>
      <c r="BD101" s="139">
        <f>'F - Sekce F - stavební část'!F39</f>
        <v>0</v>
      </c>
      <c r="BE101" s="4"/>
      <c r="BT101" s="140" t="s">
        <v>85</v>
      </c>
      <c r="BV101" s="140" t="s">
        <v>78</v>
      </c>
      <c r="BW101" s="140" t="s">
        <v>104</v>
      </c>
      <c r="BX101" s="140" t="s">
        <v>84</v>
      </c>
      <c r="CL101" s="140" t="s">
        <v>1</v>
      </c>
    </row>
    <row r="102" s="4" customFormat="1" ht="16.5" customHeight="1">
      <c r="A102" s="131" t="s">
        <v>86</v>
      </c>
      <c r="B102" s="69"/>
      <c r="C102" s="132"/>
      <c r="D102" s="132"/>
      <c r="E102" s="133" t="s">
        <v>105</v>
      </c>
      <c r="F102" s="133"/>
      <c r="G102" s="133"/>
      <c r="H102" s="133"/>
      <c r="I102" s="133"/>
      <c r="J102" s="132"/>
      <c r="K102" s="133" t="s">
        <v>106</v>
      </c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4">
        <f>'G - Sekce G - stavební část'!J32</f>
        <v>0</v>
      </c>
      <c r="AH102" s="132"/>
      <c r="AI102" s="132"/>
      <c r="AJ102" s="132"/>
      <c r="AK102" s="132"/>
      <c r="AL102" s="132"/>
      <c r="AM102" s="132"/>
      <c r="AN102" s="134">
        <f>SUM(AG102,AT102)</f>
        <v>0</v>
      </c>
      <c r="AO102" s="132"/>
      <c r="AP102" s="132"/>
      <c r="AQ102" s="135" t="s">
        <v>89</v>
      </c>
      <c r="AR102" s="71"/>
      <c r="AS102" s="136">
        <v>0</v>
      </c>
      <c r="AT102" s="137">
        <f>ROUND(SUM(AV102:AW102),2)</f>
        <v>0</v>
      </c>
      <c r="AU102" s="138">
        <f>'G - Sekce G - stavební část'!P131</f>
        <v>0</v>
      </c>
      <c r="AV102" s="137">
        <f>'G - Sekce G - stavební část'!J35</f>
        <v>0</v>
      </c>
      <c r="AW102" s="137">
        <f>'G - Sekce G - stavební část'!J36</f>
        <v>0</v>
      </c>
      <c r="AX102" s="137">
        <f>'G - Sekce G - stavební část'!J37</f>
        <v>0</v>
      </c>
      <c r="AY102" s="137">
        <f>'G - Sekce G - stavební část'!J38</f>
        <v>0</v>
      </c>
      <c r="AZ102" s="137">
        <f>'G - Sekce G - stavební část'!F35</f>
        <v>0</v>
      </c>
      <c r="BA102" s="137">
        <f>'G - Sekce G - stavební část'!F36</f>
        <v>0</v>
      </c>
      <c r="BB102" s="137">
        <f>'G - Sekce G - stavební část'!F37</f>
        <v>0</v>
      </c>
      <c r="BC102" s="137">
        <f>'G - Sekce G - stavební část'!F38</f>
        <v>0</v>
      </c>
      <c r="BD102" s="139">
        <f>'G - Sekce G - stavební část'!F39</f>
        <v>0</v>
      </c>
      <c r="BE102" s="4"/>
      <c r="BT102" s="140" t="s">
        <v>85</v>
      </c>
      <c r="BV102" s="140" t="s">
        <v>78</v>
      </c>
      <c r="BW102" s="140" t="s">
        <v>107</v>
      </c>
      <c r="BX102" s="140" t="s">
        <v>84</v>
      </c>
      <c r="CL102" s="140" t="s">
        <v>1</v>
      </c>
    </row>
    <row r="103" s="7" customFormat="1" ht="16.5" customHeight="1">
      <c r="A103" s="7"/>
      <c r="B103" s="118"/>
      <c r="C103" s="119"/>
      <c r="D103" s="120" t="s">
        <v>108</v>
      </c>
      <c r="E103" s="120"/>
      <c r="F103" s="120"/>
      <c r="G103" s="120"/>
      <c r="H103" s="120"/>
      <c r="I103" s="121"/>
      <c r="J103" s="120" t="s">
        <v>109</v>
      </c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2">
        <f>ROUND(SUM(AG104:AG105),2)</f>
        <v>0</v>
      </c>
      <c r="AH103" s="121"/>
      <c r="AI103" s="121"/>
      <c r="AJ103" s="121"/>
      <c r="AK103" s="121"/>
      <c r="AL103" s="121"/>
      <c r="AM103" s="121"/>
      <c r="AN103" s="123">
        <f>SUM(AG103,AT103)</f>
        <v>0</v>
      </c>
      <c r="AO103" s="121"/>
      <c r="AP103" s="121"/>
      <c r="AQ103" s="124" t="s">
        <v>82</v>
      </c>
      <c r="AR103" s="125"/>
      <c r="AS103" s="126">
        <f>ROUND(SUM(AS104:AS105),2)</f>
        <v>0</v>
      </c>
      <c r="AT103" s="127">
        <f>ROUND(SUM(AV103:AW103),2)</f>
        <v>0</v>
      </c>
      <c r="AU103" s="128">
        <f>ROUND(SUM(AU104:AU105),5)</f>
        <v>0</v>
      </c>
      <c r="AV103" s="127">
        <f>ROUND(AZ103*L29,2)</f>
        <v>0</v>
      </c>
      <c r="AW103" s="127">
        <f>ROUND(BA103*L30,2)</f>
        <v>0</v>
      </c>
      <c r="AX103" s="127">
        <f>ROUND(BB103*L29,2)</f>
        <v>0</v>
      </c>
      <c r="AY103" s="127">
        <f>ROUND(BC103*L30,2)</f>
        <v>0</v>
      </c>
      <c r="AZ103" s="127">
        <f>ROUND(SUM(AZ104:AZ105),2)</f>
        <v>0</v>
      </c>
      <c r="BA103" s="127">
        <f>ROUND(SUM(BA104:BA105),2)</f>
        <v>0</v>
      </c>
      <c r="BB103" s="127">
        <f>ROUND(SUM(BB104:BB105),2)</f>
        <v>0</v>
      </c>
      <c r="BC103" s="127">
        <f>ROUND(SUM(BC104:BC105),2)</f>
        <v>0</v>
      </c>
      <c r="BD103" s="129">
        <f>ROUND(SUM(BD104:BD105),2)</f>
        <v>0</v>
      </c>
      <c r="BE103" s="7"/>
      <c r="BS103" s="130" t="s">
        <v>75</v>
      </c>
      <c r="BT103" s="130" t="s">
        <v>83</v>
      </c>
      <c r="BU103" s="130" t="s">
        <v>77</v>
      </c>
      <c r="BV103" s="130" t="s">
        <v>78</v>
      </c>
      <c r="BW103" s="130" t="s">
        <v>110</v>
      </c>
      <c r="BX103" s="130" t="s">
        <v>5</v>
      </c>
      <c r="CL103" s="130" t="s">
        <v>1</v>
      </c>
      <c r="CM103" s="130" t="s">
        <v>85</v>
      </c>
    </row>
    <row r="104" s="4" customFormat="1" ht="16.5" customHeight="1">
      <c r="A104" s="131" t="s">
        <v>86</v>
      </c>
      <c r="B104" s="69"/>
      <c r="C104" s="132"/>
      <c r="D104" s="132"/>
      <c r="E104" s="133" t="s">
        <v>111</v>
      </c>
      <c r="F104" s="133"/>
      <c r="G104" s="133"/>
      <c r="H104" s="133"/>
      <c r="I104" s="133"/>
      <c r="J104" s="132"/>
      <c r="K104" s="133" t="s">
        <v>112</v>
      </c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4">
        <f>'C104 - ZTI - C104'!J32</f>
        <v>0</v>
      </c>
      <c r="AH104" s="132"/>
      <c r="AI104" s="132"/>
      <c r="AJ104" s="132"/>
      <c r="AK104" s="132"/>
      <c r="AL104" s="132"/>
      <c r="AM104" s="132"/>
      <c r="AN104" s="134">
        <f>SUM(AG104,AT104)</f>
        <v>0</v>
      </c>
      <c r="AO104" s="132"/>
      <c r="AP104" s="132"/>
      <c r="AQ104" s="135" t="s">
        <v>89</v>
      </c>
      <c r="AR104" s="71"/>
      <c r="AS104" s="136">
        <v>0</v>
      </c>
      <c r="AT104" s="137">
        <f>ROUND(SUM(AV104:AW104),2)</f>
        <v>0</v>
      </c>
      <c r="AU104" s="138">
        <f>'C104 - ZTI - C104'!P128</f>
        <v>0</v>
      </c>
      <c r="AV104" s="137">
        <f>'C104 - ZTI - C104'!J35</f>
        <v>0</v>
      </c>
      <c r="AW104" s="137">
        <f>'C104 - ZTI - C104'!J36</f>
        <v>0</v>
      </c>
      <c r="AX104" s="137">
        <f>'C104 - ZTI - C104'!J37</f>
        <v>0</v>
      </c>
      <c r="AY104" s="137">
        <f>'C104 - ZTI - C104'!J38</f>
        <v>0</v>
      </c>
      <c r="AZ104" s="137">
        <f>'C104 - ZTI - C104'!F35</f>
        <v>0</v>
      </c>
      <c r="BA104" s="137">
        <f>'C104 - ZTI - C104'!F36</f>
        <v>0</v>
      </c>
      <c r="BB104" s="137">
        <f>'C104 - ZTI - C104'!F37</f>
        <v>0</v>
      </c>
      <c r="BC104" s="137">
        <f>'C104 - ZTI - C104'!F38</f>
        <v>0</v>
      </c>
      <c r="BD104" s="139">
        <f>'C104 - ZTI - C104'!F39</f>
        <v>0</v>
      </c>
      <c r="BE104" s="4"/>
      <c r="BT104" s="140" t="s">
        <v>85</v>
      </c>
      <c r="BV104" s="140" t="s">
        <v>78</v>
      </c>
      <c r="BW104" s="140" t="s">
        <v>113</v>
      </c>
      <c r="BX104" s="140" t="s">
        <v>110</v>
      </c>
      <c r="CL104" s="140" t="s">
        <v>1</v>
      </c>
    </row>
    <row r="105" s="4" customFormat="1" ht="16.5" customHeight="1">
      <c r="A105" s="131" t="s">
        <v>86</v>
      </c>
      <c r="B105" s="69"/>
      <c r="C105" s="132"/>
      <c r="D105" s="132"/>
      <c r="E105" s="133" t="s">
        <v>114</v>
      </c>
      <c r="F105" s="133"/>
      <c r="G105" s="133"/>
      <c r="H105" s="133"/>
      <c r="I105" s="133"/>
      <c r="J105" s="132"/>
      <c r="K105" s="133" t="s">
        <v>115</v>
      </c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4">
        <f>'G112 - ZTI - G112A+B'!J32</f>
        <v>0</v>
      </c>
      <c r="AH105" s="132"/>
      <c r="AI105" s="132"/>
      <c r="AJ105" s="132"/>
      <c r="AK105" s="132"/>
      <c r="AL105" s="132"/>
      <c r="AM105" s="132"/>
      <c r="AN105" s="134">
        <f>SUM(AG105,AT105)</f>
        <v>0</v>
      </c>
      <c r="AO105" s="132"/>
      <c r="AP105" s="132"/>
      <c r="AQ105" s="135" t="s">
        <v>89</v>
      </c>
      <c r="AR105" s="71"/>
      <c r="AS105" s="136">
        <v>0</v>
      </c>
      <c r="AT105" s="137">
        <f>ROUND(SUM(AV105:AW105),2)</f>
        <v>0</v>
      </c>
      <c r="AU105" s="138">
        <f>'G112 - ZTI - G112A+B'!P122</f>
        <v>0</v>
      </c>
      <c r="AV105" s="137">
        <f>'G112 - ZTI - G112A+B'!J35</f>
        <v>0</v>
      </c>
      <c r="AW105" s="137">
        <f>'G112 - ZTI - G112A+B'!J36</f>
        <v>0</v>
      </c>
      <c r="AX105" s="137">
        <f>'G112 - ZTI - G112A+B'!J37</f>
        <v>0</v>
      </c>
      <c r="AY105" s="137">
        <f>'G112 - ZTI - G112A+B'!J38</f>
        <v>0</v>
      </c>
      <c r="AZ105" s="137">
        <f>'G112 - ZTI - G112A+B'!F35</f>
        <v>0</v>
      </c>
      <c r="BA105" s="137">
        <f>'G112 - ZTI - G112A+B'!F36</f>
        <v>0</v>
      </c>
      <c r="BB105" s="137">
        <f>'G112 - ZTI - G112A+B'!F37</f>
        <v>0</v>
      </c>
      <c r="BC105" s="137">
        <f>'G112 - ZTI - G112A+B'!F38</f>
        <v>0</v>
      </c>
      <c r="BD105" s="139">
        <f>'G112 - ZTI - G112A+B'!F39</f>
        <v>0</v>
      </c>
      <c r="BE105" s="4"/>
      <c r="BT105" s="140" t="s">
        <v>85</v>
      </c>
      <c r="BV105" s="140" t="s">
        <v>78</v>
      </c>
      <c r="BW105" s="140" t="s">
        <v>116</v>
      </c>
      <c r="BX105" s="140" t="s">
        <v>110</v>
      </c>
      <c r="CL105" s="140" t="s">
        <v>1</v>
      </c>
    </row>
    <row r="106" s="7" customFormat="1" ht="24.75" customHeight="1">
      <c r="A106" s="131" t="s">
        <v>86</v>
      </c>
      <c r="B106" s="118"/>
      <c r="C106" s="119"/>
      <c r="D106" s="120" t="s">
        <v>117</v>
      </c>
      <c r="E106" s="120"/>
      <c r="F106" s="120"/>
      <c r="G106" s="120"/>
      <c r="H106" s="120"/>
      <c r="I106" s="121"/>
      <c r="J106" s="120" t="s">
        <v>118</v>
      </c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3">
        <f>'UT - Zařízení pro vytápěn...'!J30</f>
        <v>0</v>
      </c>
      <c r="AH106" s="121"/>
      <c r="AI106" s="121"/>
      <c r="AJ106" s="121"/>
      <c r="AK106" s="121"/>
      <c r="AL106" s="121"/>
      <c r="AM106" s="121"/>
      <c r="AN106" s="123">
        <f>SUM(AG106,AT106)</f>
        <v>0</v>
      </c>
      <c r="AO106" s="121"/>
      <c r="AP106" s="121"/>
      <c r="AQ106" s="124" t="s">
        <v>82</v>
      </c>
      <c r="AR106" s="125"/>
      <c r="AS106" s="126">
        <v>0</v>
      </c>
      <c r="AT106" s="127">
        <f>ROUND(SUM(AV106:AW106),2)</f>
        <v>0</v>
      </c>
      <c r="AU106" s="128">
        <f>'UT - Zařízení pro vytápěn...'!P118</f>
        <v>0</v>
      </c>
      <c r="AV106" s="127">
        <f>'UT - Zařízení pro vytápěn...'!J33</f>
        <v>0</v>
      </c>
      <c r="AW106" s="127">
        <f>'UT - Zařízení pro vytápěn...'!J34</f>
        <v>0</v>
      </c>
      <c r="AX106" s="127">
        <f>'UT - Zařízení pro vytápěn...'!J35</f>
        <v>0</v>
      </c>
      <c r="AY106" s="127">
        <f>'UT - Zařízení pro vytápěn...'!J36</f>
        <v>0</v>
      </c>
      <c r="AZ106" s="127">
        <f>'UT - Zařízení pro vytápěn...'!F33</f>
        <v>0</v>
      </c>
      <c r="BA106" s="127">
        <f>'UT - Zařízení pro vytápěn...'!F34</f>
        <v>0</v>
      </c>
      <c r="BB106" s="127">
        <f>'UT - Zařízení pro vytápěn...'!F35</f>
        <v>0</v>
      </c>
      <c r="BC106" s="127">
        <f>'UT - Zařízení pro vytápěn...'!F36</f>
        <v>0</v>
      </c>
      <c r="BD106" s="129">
        <f>'UT - Zařízení pro vytápěn...'!F37</f>
        <v>0</v>
      </c>
      <c r="BE106" s="7"/>
      <c r="BT106" s="130" t="s">
        <v>83</v>
      </c>
      <c r="BV106" s="130" t="s">
        <v>78</v>
      </c>
      <c r="BW106" s="130" t="s">
        <v>119</v>
      </c>
      <c r="BX106" s="130" t="s">
        <v>5</v>
      </c>
      <c r="CL106" s="130" t="s">
        <v>1</v>
      </c>
      <c r="CM106" s="130" t="s">
        <v>85</v>
      </c>
    </row>
    <row r="107" s="7" customFormat="1" ht="24.75" customHeight="1">
      <c r="A107" s="131" t="s">
        <v>86</v>
      </c>
      <c r="B107" s="118"/>
      <c r="C107" s="119"/>
      <c r="D107" s="120" t="s">
        <v>120</v>
      </c>
      <c r="E107" s="120"/>
      <c r="F107" s="120"/>
      <c r="G107" s="120"/>
      <c r="H107" s="120"/>
      <c r="I107" s="121"/>
      <c r="J107" s="120" t="s">
        <v>121</v>
      </c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3">
        <f>'VZT - Zařízení vzduchotec...'!J30</f>
        <v>0</v>
      </c>
      <c r="AH107" s="121"/>
      <c r="AI107" s="121"/>
      <c r="AJ107" s="121"/>
      <c r="AK107" s="121"/>
      <c r="AL107" s="121"/>
      <c r="AM107" s="121"/>
      <c r="AN107" s="123">
        <f>SUM(AG107,AT107)</f>
        <v>0</v>
      </c>
      <c r="AO107" s="121"/>
      <c r="AP107" s="121"/>
      <c r="AQ107" s="124" t="s">
        <v>82</v>
      </c>
      <c r="AR107" s="125"/>
      <c r="AS107" s="141">
        <v>0</v>
      </c>
      <c r="AT107" s="142">
        <f>ROUND(SUM(AV107:AW107),2)</f>
        <v>0</v>
      </c>
      <c r="AU107" s="143">
        <f>'VZT - Zařízení vzduchotec...'!P118</f>
        <v>0</v>
      </c>
      <c r="AV107" s="142">
        <f>'VZT - Zařízení vzduchotec...'!J33</f>
        <v>0</v>
      </c>
      <c r="AW107" s="142">
        <f>'VZT - Zařízení vzduchotec...'!J34</f>
        <v>0</v>
      </c>
      <c r="AX107" s="142">
        <f>'VZT - Zařízení vzduchotec...'!J35</f>
        <v>0</v>
      </c>
      <c r="AY107" s="142">
        <f>'VZT - Zařízení vzduchotec...'!J36</f>
        <v>0</v>
      </c>
      <c r="AZ107" s="142">
        <f>'VZT - Zařízení vzduchotec...'!F33</f>
        <v>0</v>
      </c>
      <c r="BA107" s="142">
        <f>'VZT - Zařízení vzduchotec...'!F34</f>
        <v>0</v>
      </c>
      <c r="BB107" s="142">
        <f>'VZT - Zařízení vzduchotec...'!F35</f>
        <v>0</v>
      </c>
      <c r="BC107" s="142">
        <f>'VZT - Zařízení vzduchotec...'!F36</f>
        <v>0</v>
      </c>
      <c r="BD107" s="144">
        <f>'VZT - Zařízení vzduchotec...'!F37</f>
        <v>0</v>
      </c>
      <c r="BE107" s="7"/>
      <c r="BT107" s="130" t="s">
        <v>83</v>
      </c>
      <c r="BV107" s="130" t="s">
        <v>78</v>
      </c>
      <c r="BW107" s="130" t="s">
        <v>122</v>
      </c>
      <c r="BX107" s="130" t="s">
        <v>5</v>
      </c>
      <c r="CL107" s="130" t="s">
        <v>1</v>
      </c>
      <c r="CM107" s="130" t="s">
        <v>85</v>
      </c>
    </row>
    <row r="108" s="2" customFormat="1" ht="30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43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43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</sheetData>
  <sheetProtection sheet="1" formatColumns="0" formatRows="0" objects="1" scenarios="1" spinCount="100000" saltValue="u/WhxdkugGXG0NbO91A5QKuek7i7SecPmVb3LXlGiiluP+5aqMTeP24jfsDiSXRz1rKk77dzONhWPnvnUkF1NQ==" hashValue="i0AHs3CwgGejxfHnDStBG7lXRxwJZJnvO/W48wECYO0g6yBbFK0vnp2+GPLrS14wgXzwYfWKZs0QkglqdiA8gg==" algorithmName="SHA-512" password="CC3D"/>
  <mergeCells count="90">
    <mergeCell ref="C92:G92"/>
    <mergeCell ref="D103:H103"/>
    <mergeCell ref="D95:H95"/>
    <mergeCell ref="E98:I98"/>
    <mergeCell ref="E97:I97"/>
    <mergeCell ref="E102:I102"/>
    <mergeCell ref="E104:I104"/>
    <mergeCell ref="E96:I96"/>
    <mergeCell ref="E101:I101"/>
    <mergeCell ref="E100:I100"/>
    <mergeCell ref="E99:I99"/>
    <mergeCell ref="I92:AF92"/>
    <mergeCell ref="J103:AF103"/>
    <mergeCell ref="J95:AF95"/>
    <mergeCell ref="K99:AF99"/>
    <mergeCell ref="K100:AF100"/>
    <mergeCell ref="K97:AF97"/>
    <mergeCell ref="K101:AF101"/>
    <mergeCell ref="K102:AF102"/>
    <mergeCell ref="K104:AF104"/>
    <mergeCell ref="K96:AF96"/>
    <mergeCell ref="K98:AF98"/>
    <mergeCell ref="L85:AO85"/>
    <mergeCell ref="E105:I105"/>
    <mergeCell ref="K105:AF105"/>
    <mergeCell ref="D106:H106"/>
    <mergeCell ref="J106:AF106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3:AM103"/>
    <mergeCell ref="AG102:AM102"/>
    <mergeCell ref="AG92:AM92"/>
    <mergeCell ref="AG101:AM101"/>
    <mergeCell ref="AG100:AM100"/>
    <mergeCell ref="AG95:AM95"/>
    <mergeCell ref="AG104:AM104"/>
    <mergeCell ref="AG96:AM96"/>
    <mergeCell ref="AG99:AM99"/>
    <mergeCell ref="AG98:AM98"/>
    <mergeCell ref="AM87:AN87"/>
    <mergeCell ref="AM89:AP89"/>
    <mergeCell ref="AM90:AP90"/>
    <mergeCell ref="AN99:AP99"/>
    <mergeCell ref="AN104:AP104"/>
    <mergeCell ref="AN103:AP103"/>
    <mergeCell ref="AN98:AP98"/>
    <mergeCell ref="AN102:AP102"/>
    <mergeCell ref="AN95:AP95"/>
    <mergeCell ref="AN92:AP92"/>
    <mergeCell ref="AN97:AP97"/>
    <mergeCell ref="AN101:AP101"/>
    <mergeCell ref="AN100:AP100"/>
    <mergeCell ref="AN96:AP96"/>
    <mergeCell ref="AS89:AT91"/>
    <mergeCell ref="AN105:AP105"/>
    <mergeCell ref="AG105:AM105"/>
    <mergeCell ref="AN106:AP106"/>
    <mergeCell ref="AG106:AM106"/>
    <mergeCell ref="AN107:AP107"/>
    <mergeCell ref="AG107:AM107"/>
    <mergeCell ref="AN94:AP94"/>
  </mergeCells>
  <hyperlinks>
    <hyperlink ref="A96" location="'A - Sekce A - stavební část'!C2" display="/"/>
    <hyperlink ref="A97" location="'B - Sekce B - stavební část'!C2" display="/"/>
    <hyperlink ref="A98" location="'C - Sekce C - stavební část'!C2" display="/"/>
    <hyperlink ref="A99" location="'D - Sekce D - stavební část'!C2" display="/"/>
    <hyperlink ref="A100" location="'E - Sekce E - stavební část'!C2" display="/"/>
    <hyperlink ref="A101" location="'F - Sekce F - stavební část'!C2" display="/"/>
    <hyperlink ref="A102" location="'G - Sekce G - stavební část'!C2" display="/"/>
    <hyperlink ref="A104" location="'C104 - ZTI - C104'!C2" display="/"/>
    <hyperlink ref="A105" location="'G112 - ZTI - G112A+B'!C2" display="/"/>
    <hyperlink ref="A106" location="'UT - Zařízení pro vytápěn...'!C2" display="/"/>
    <hyperlink ref="A107" location="'VZT - Zařízení vzduchote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514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575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516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ROUND(J122,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ROUND((SUM(BE122:BE132)),  2)</f>
        <v>0</v>
      </c>
      <c r="G35" s="37"/>
      <c r="H35" s="37"/>
      <c r="I35" s="163">
        <v>0.20999999999999999</v>
      </c>
      <c r="J35" s="162">
        <f>ROUND(((SUM(BE122:BE132))*I35),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ROUND((SUM(BF122:BF132)),  2)</f>
        <v>0</v>
      </c>
      <c r="G36" s="37"/>
      <c r="H36" s="37"/>
      <c r="I36" s="163">
        <v>0.12</v>
      </c>
      <c r="J36" s="162">
        <f>ROUND(((SUM(BF122:BF132))*I36),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ROUND((SUM(BG122:BG132)),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ROUND((SUM(BH122:BH132)),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ROUND((SUM(BI122:BI132)),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514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G112 - ZTI - G112A+B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J122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135</v>
      </c>
      <c r="E99" s="190"/>
      <c r="F99" s="190"/>
      <c r="G99" s="190"/>
      <c r="H99" s="190"/>
      <c r="I99" s="190"/>
      <c r="J99" s="191">
        <f>J123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576</v>
      </c>
      <c r="E100" s="195"/>
      <c r="F100" s="195"/>
      <c r="G100" s="195"/>
      <c r="H100" s="195"/>
      <c r="I100" s="195"/>
      <c r="J100" s="196">
        <f>J124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139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82" t="str">
        <f>E7</f>
        <v>UHK Palachovy koleje - Částečná rekonstrukce a modernizace - IV.etapa - investiční část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0"/>
      <c r="C111" s="31" t="s">
        <v>124</v>
      </c>
      <c r="D111" s="21"/>
      <c r="E111" s="21"/>
      <c r="F111" s="21"/>
      <c r="G111" s="21"/>
      <c r="H111" s="21"/>
      <c r="I111" s="21"/>
      <c r="J111" s="21"/>
      <c r="K111" s="21"/>
      <c r="L111" s="19"/>
    </row>
    <row r="112" s="2" customFormat="1" ht="16.5" customHeight="1">
      <c r="A112" s="37"/>
      <c r="B112" s="38"/>
      <c r="C112" s="39"/>
      <c r="D112" s="39"/>
      <c r="E112" s="182" t="s">
        <v>514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E11</f>
        <v>G112 - ZTI - G112A+B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F14</f>
        <v>Hradec Králové</v>
      </c>
      <c r="G116" s="39"/>
      <c r="H116" s="39"/>
      <c r="I116" s="31" t="s">
        <v>22</v>
      </c>
      <c r="J116" s="78" t="str">
        <f>IF(J14="","",J14)</f>
        <v>30. 6. 2025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E17</f>
        <v>Univerzita Hradec Králové</v>
      </c>
      <c r="G118" s="39"/>
      <c r="H118" s="39"/>
      <c r="I118" s="31" t="s">
        <v>30</v>
      </c>
      <c r="J118" s="35" t="str">
        <f>E23</f>
        <v>PRIDOS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IF(E20="","",E20)</f>
        <v>Vyplň údaj</v>
      </c>
      <c r="G119" s="39"/>
      <c r="H119" s="39"/>
      <c r="I119" s="31" t="s">
        <v>33</v>
      </c>
      <c r="J119" s="35" t="str">
        <f>E26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8"/>
      <c r="B121" s="199"/>
      <c r="C121" s="200" t="s">
        <v>140</v>
      </c>
      <c r="D121" s="201" t="s">
        <v>61</v>
      </c>
      <c r="E121" s="201" t="s">
        <v>57</v>
      </c>
      <c r="F121" s="201" t="s">
        <v>58</v>
      </c>
      <c r="G121" s="201" t="s">
        <v>141</v>
      </c>
      <c r="H121" s="201" t="s">
        <v>142</v>
      </c>
      <c r="I121" s="201" t="s">
        <v>143</v>
      </c>
      <c r="J121" s="201" t="s">
        <v>130</v>
      </c>
      <c r="K121" s="202" t="s">
        <v>144</v>
      </c>
      <c r="L121" s="203"/>
      <c r="M121" s="99" t="s">
        <v>1</v>
      </c>
      <c r="N121" s="100" t="s">
        <v>40</v>
      </c>
      <c r="O121" s="100" t="s">
        <v>145</v>
      </c>
      <c r="P121" s="100" t="s">
        <v>146</v>
      </c>
      <c r="Q121" s="100" t="s">
        <v>147</v>
      </c>
      <c r="R121" s="100" t="s">
        <v>148</v>
      </c>
      <c r="S121" s="100" t="s">
        <v>149</v>
      </c>
      <c r="T121" s="101" t="s">
        <v>150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7"/>
      <c r="B122" s="38"/>
      <c r="C122" s="106" t="s">
        <v>151</v>
      </c>
      <c r="D122" s="39"/>
      <c r="E122" s="39"/>
      <c r="F122" s="39"/>
      <c r="G122" s="39"/>
      <c r="H122" s="39"/>
      <c r="I122" s="39"/>
      <c r="J122" s="204">
        <f>BK122</f>
        <v>0</v>
      </c>
      <c r="K122" s="39"/>
      <c r="L122" s="43"/>
      <c r="M122" s="102"/>
      <c r="N122" s="205"/>
      <c r="O122" s="103"/>
      <c r="P122" s="206">
        <f>P123</f>
        <v>0</v>
      </c>
      <c r="Q122" s="103"/>
      <c r="R122" s="206">
        <f>R123</f>
        <v>0</v>
      </c>
      <c r="S122" s="103"/>
      <c r="T122" s="207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132</v>
      </c>
      <c r="BK122" s="208">
        <f>BK123</f>
        <v>0</v>
      </c>
    </row>
    <row r="123" s="12" customFormat="1" ht="25.92" customHeight="1">
      <c r="A123" s="12"/>
      <c r="B123" s="209"/>
      <c r="C123" s="210"/>
      <c r="D123" s="211" t="s">
        <v>75</v>
      </c>
      <c r="E123" s="212" t="s">
        <v>179</v>
      </c>
      <c r="F123" s="212" t="s">
        <v>180</v>
      </c>
      <c r="G123" s="210"/>
      <c r="H123" s="210"/>
      <c r="I123" s="213"/>
      <c r="J123" s="214">
        <f>BK123</f>
        <v>0</v>
      </c>
      <c r="K123" s="210"/>
      <c r="L123" s="215"/>
      <c r="M123" s="216"/>
      <c r="N123" s="217"/>
      <c r="O123" s="217"/>
      <c r="P123" s="218">
        <f>P124</f>
        <v>0</v>
      </c>
      <c r="Q123" s="217"/>
      <c r="R123" s="218">
        <f>R124</f>
        <v>0</v>
      </c>
      <c r="S123" s="217"/>
      <c r="T123" s="219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85</v>
      </c>
      <c r="AT123" s="221" t="s">
        <v>75</v>
      </c>
      <c r="AU123" s="221" t="s">
        <v>76</v>
      </c>
      <c r="AY123" s="220" t="s">
        <v>154</v>
      </c>
      <c r="BK123" s="222">
        <f>BK124</f>
        <v>0</v>
      </c>
    </row>
    <row r="124" s="12" customFormat="1" ht="22.8" customHeight="1">
      <c r="A124" s="12"/>
      <c r="B124" s="209"/>
      <c r="C124" s="210"/>
      <c r="D124" s="211" t="s">
        <v>75</v>
      </c>
      <c r="E124" s="223" t="s">
        <v>247</v>
      </c>
      <c r="F124" s="223" t="s">
        <v>577</v>
      </c>
      <c r="G124" s="210"/>
      <c r="H124" s="210"/>
      <c r="I124" s="213"/>
      <c r="J124" s="224">
        <f>BK124</f>
        <v>0</v>
      </c>
      <c r="K124" s="210"/>
      <c r="L124" s="215"/>
      <c r="M124" s="216"/>
      <c r="N124" s="217"/>
      <c r="O124" s="217"/>
      <c r="P124" s="218">
        <f>SUM(P125:P132)</f>
        <v>0</v>
      </c>
      <c r="Q124" s="217"/>
      <c r="R124" s="218">
        <f>SUM(R125:R132)</f>
        <v>0</v>
      </c>
      <c r="S124" s="217"/>
      <c r="T124" s="219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0" t="s">
        <v>83</v>
      </c>
      <c r="AT124" s="221" t="s">
        <v>75</v>
      </c>
      <c r="AU124" s="221" t="s">
        <v>83</v>
      </c>
      <c r="AY124" s="220" t="s">
        <v>154</v>
      </c>
      <c r="BK124" s="222">
        <f>SUM(BK125:BK132)</f>
        <v>0</v>
      </c>
    </row>
    <row r="125" s="2" customFormat="1" ht="33" customHeight="1">
      <c r="A125" s="37"/>
      <c r="B125" s="38"/>
      <c r="C125" s="225" t="s">
        <v>291</v>
      </c>
      <c r="D125" s="225" t="s">
        <v>158</v>
      </c>
      <c r="E125" s="226" t="s">
        <v>578</v>
      </c>
      <c r="F125" s="227" t="s">
        <v>579</v>
      </c>
      <c r="G125" s="228" t="s">
        <v>186</v>
      </c>
      <c r="H125" s="229">
        <v>2</v>
      </c>
      <c r="I125" s="230"/>
      <c r="J125" s="231">
        <f>ROUND(I125*H125,2)</f>
        <v>0</v>
      </c>
      <c r="K125" s="227" t="s">
        <v>1</v>
      </c>
      <c r="L125" s="43"/>
      <c r="M125" s="232" t="s">
        <v>1</v>
      </c>
      <c r="N125" s="233" t="s">
        <v>41</v>
      </c>
      <c r="O125" s="90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6" t="s">
        <v>163</v>
      </c>
      <c r="AT125" s="236" t="s">
        <v>158</v>
      </c>
      <c r="AU125" s="236" t="s">
        <v>85</v>
      </c>
      <c r="AY125" s="16" t="s">
        <v>154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6" t="s">
        <v>83</v>
      </c>
      <c r="BK125" s="237">
        <f>ROUND(I125*H125,2)</f>
        <v>0</v>
      </c>
      <c r="BL125" s="16" t="s">
        <v>163</v>
      </c>
      <c r="BM125" s="236" t="s">
        <v>157</v>
      </c>
    </row>
    <row r="126" s="2" customFormat="1" ht="24.15" customHeight="1">
      <c r="A126" s="37"/>
      <c r="B126" s="38"/>
      <c r="C126" s="225" t="s">
        <v>7</v>
      </c>
      <c r="D126" s="225" t="s">
        <v>158</v>
      </c>
      <c r="E126" s="226" t="s">
        <v>580</v>
      </c>
      <c r="F126" s="227" t="s">
        <v>581</v>
      </c>
      <c r="G126" s="228" t="s">
        <v>186</v>
      </c>
      <c r="H126" s="229">
        <v>1</v>
      </c>
      <c r="I126" s="230"/>
      <c r="J126" s="231">
        <f>ROUND(I126*H126,2)</f>
        <v>0</v>
      </c>
      <c r="K126" s="227" t="s">
        <v>1</v>
      </c>
      <c r="L126" s="43"/>
      <c r="M126" s="232" t="s">
        <v>1</v>
      </c>
      <c r="N126" s="233" t="s">
        <v>41</v>
      </c>
      <c r="O126" s="90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6" t="s">
        <v>163</v>
      </c>
      <c r="AT126" s="236" t="s">
        <v>158</v>
      </c>
      <c r="AU126" s="236" t="s">
        <v>85</v>
      </c>
      <c r="AY126" s="16" t="s">
        <v>154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6" t="s">
        <v>83</v>
      </c>
      <c r="BK126" s="237">
        <f>ROUND(I126*H126,2)</f>
        <v>0</v>
      </c>
      <c r="BL126" s="16" t="s">
        <v>163</v>
      </c>
      <c r="BM126" s="236" t="s">
        <v>169</v>
      </c>
    </row>
    <row r="127" s="2" customFormat="1" ht="24.15" customHeight="1">
      <c r="A127" s="37"/>
      <c r="B127" s="38"/>
      <c r="C127" s="225" t="s">
        <v>297</v>
      </c>
      <c r="D127" s="225" t="s">
        <v>158</v>
      </c>
      <c r="E127" s="226" t="s">
        <v>582</v>
      </c>
      <c r="F127" s="227" t="s">
        <v>583</v>
      </c>
      <c r="G127" s="228" t="s">
        <v>186</v>
      </c>
      <c r="H127" s="229">
        <v>1</v>
      </c>
      <c r="I127" s="230"/>
      <c r="J127" s="231">
        <f>ROUND(I127*H127,2)</f>
        <v>0</v>
      </c>
      <c r="K127" s="227" t="s">
        <v>1</v>
      </c>
      <c r="L127" s="43"/>
      <c r="M127" s="232" t="s">
        <v>1</v>
      </c>
      <c r="N127" s="233" t="s">
        <v>41</v>
      </c>
      <c r="O127" s="90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163</v>
      </c>
      <c r="AT127" s="236" t="s">
        <v>158</v>
      </c>
      <c r="AU127" s="236" t="s">
        <v>85</v>
      </c>
      <c r="AY127" s="16" t="s">
        <v>154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163</v>
      </c>
      <c r="BM127" s="236" t="s">
        <v>571</v>
      </c>
    </row>
    <row r="128" s="2" customFormat="1" ht="21.75" customHeight="1">
      <c r="A128" s="37"/>
      <c r="B128" s="38"/>
      <c r="C128" s="225" t="s">
        <v>303</v>
      </c>
      <c r="D128" s="225" t="s">
        <v>158</v>
      </c>
      <c r="E128" s="226" t="s">
        <v>584</v>
      </c>
      <c r="F128" s="227" t="s">
        <v>585</v>
      </c>
      <c r="G128" s="228" t="s">
        <v>186</v>
      </c>
      <c r="H128" s="229">
        <v>1</v>
      </c>
      <c r="I128" s="230"/>
      <c r="J128" s="231">
        <f>ROUND(I128*H128,2)</f>
        <v>0</v>
      </c>
      <c r="K128" s="227" t="s">
        <v>1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163</v>
      </c>
      <c r="AT128" s="236" t="s">
        <v>158</v>
      </c>
      <c r="AU128" s="236" t="s">
        <v>85</v>
      </c>
      <c r="AY128" s="16" t="s">
        <v>154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163</v>
      </c>
      <c r="BM128" s="236" t="s">
        <v>574</v>
      </c>
    </row>
    <row r="129" s="2" customFormat="1" ht="24.15" customHeight="1">
      <c r="A129" s="37"/>
      <c r="B129" s="38"/>
      <c r="C129" s="225" t="s">
        <v>307</v>
      </c>
      <c r="D129" s="225" t="s">
        <v>158</v>
      </c>
      <c r="E129" s="226" t="s">
        <v>586</v>
      </c>
      <c r="F129" s="227" t="s">
        <v>587</v>
      </c>
      <c r="G129" s="228" t="s">
        <v>186</v>
      </c>
      <c r="H129" s="229">
        <v>2</v>
      </c>
      <c r="I129" s="230"/>
      <c r="J129" s="231">
        <f>ROUND(I129*H129,2)</f>
        <v>0</v>
      </c>
      <c r="K129" s="227" t="s">
        <v>1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163</v>
      </c>
      <c r="AT129" s="236" t="s">
        <v>158</v>
      </c>
      <c r="AU129" s="236" t="s">
        <v>85</v>
      </c>
      <c r="AY129" s="16" t="s">
        <v>154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163</v>
      </c>
      <c r="BM129" s="236" t="s">
        <v>473</v>
      </c>
    </row>
    <row r="130" s="2" customFormat="1" ht="24.15" customHeight="1">
      <c r="A130" s="37"/>
      <c r="B130" s="38"/>
      <c r="C130" s="225" t="s">
        <v>416</v>
      </c>
      <c r="D130" s="225" t="s">
        <v>158</v>
      </c>
      <c r="E130" s="226" t="s">
        <v>582</v>
      </c>
      <c r="F130" s="227" t="s">
        <v>583</v>
      </c>
      <c r="G130" s="228" t="s">
        <v>186</v>
      </c>
      <c r="H130" s="229">
        <v>2</v>
      </c>
      <c r="I130" s="230"/>
      <c r="J130" s="231">
        <f>ROUND(I130*H130,2)</f>
        <v>0</v>
      </c>
      <c r="K130" s="227" t="s">
        <v>1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163</v>
      </c>
      <c r="AT130" s="236" t="s">
        <v>158</v>
      </c>
      <c r="AU130" s="236" t="s">
        <v>85</v>
      </c>
      <c r="AY130" s="16" t="s">
        <v>154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163</v>
      </c>
      <c r="BM130" s="236" t="s">
        <v>477</v>
      </c>
    </row>
    <row r="131" s="2" customFormat="1" ht="21.75" customHeight="1">
      <c r="A131" s="37"/>
      <c r="B131" s="38"/>
      <c r="C131" s="225" t="s">
        <v>418</v>
      </c>
      <c r="D131" s="225" t="s">
        <v>158</v>
      </c>
      <c r="E131" s="226" t="s">
        <v>588</v>
      </c>
      <c r="F131" s="227" t="s">
        <v>589</v>
      </c>
      <c r="G131" s="228" t="s">
        <v>186</v>
      </c>
      <c r="H131" s="229">
        <v>2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163</v>
      </c>
      <c r="AT131" s="236" t="s">
        <v>158</v>
      </c>
      <c r="AU131" s="236" t="s">
        <v>85</v>
      </c>
      <c r="AY131" s="16" t="s">
        <v>154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163</v>
      </c>
      <c r="BM131" s="236" t="s">
        <v>485</v>
      </c>
    </row>
    <row r="132" s="2" customFormat="1" ht="24.15" customHeight="1">
      <c r="A132" s="37"/>
      <c r="B132" s="38"/>
      <c r="C132" s="225" t="s">
        <v>311</v>
      </c>
      <c r="D132" s="225" t="s">
        <v>158</v>
      </c>
      <c r="E132" s="226" t="s">
        <v>590</v>
      </c>
      <c r="F132" s="227" t="s">
        <v>573</v>
      </c>
      <c r="G132" s="228" t="s">
        <v>196</v>
      </c>
      <c r="H132" s="250"/>
      <c r="I132" s="230"/>
      <c r="J132" s="231">
        <f>ROUND(I132*H132,2)</f>
        <v>0</v>
      </c>
      <c r="K132" s="227" t="s">
        <v>1</v>
      </c>
      <c r="L132" s="43"/>
      <c r="M132" s="251" t="s">
        <v>1</v>
      </c>
      <c r="N132" s="252" t="s">
        <v>41</v>
      </c>
      <c r="O132" s="253"/>
      <c r="P132" s="254">
        <f>O132*H132</f>
        <v>0</v>
      </c>
      <c r="Q132" s="254">
        <v>0</v>
      </c>
      <c r="R132" s="254">
        <f>Q132*H132</f>
        <v>0</v>
      </c>
      <c r="S132" s="254">
        <v>0</v>
      </c>
      <c r="T132" s="25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163</v>
      </c>
      <c r="AT132" s="236" t="s">
        <v>158</v>
      </c>
      <c r="AU132" s="236" t="s">
        <v>85</v>
      </c>
      <c r="AY132" s="16" t="s">
        <v>154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163</v>
      </c>
      <c r="BM132" s="236" t="s">
        <v>493</v>
      </c>
    </row>
    <row r="133" s="2" customFormat="1" ht="6.96" customHeight="1">
      <c r="A133" s="37"/>
      <c r="B133" s="65"/>
      <c r="C133" s="66"/>
      <c r="D133" s="66"/>
      <c r="E133" s="66"/>
      <c r="F133" s="66"/>
      <c r="G133" s="66"/>
      <c r="H133" s="66"/>
      <c r="I133" s="66"/>
      <c r="J133" s="66"/>
      <c r="K133" s="66"/>
      <c r="L133" s="43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sheetProtection sheet="1" autoFilter="0" formatColumns="0" formatRows="0" objects="1" scenarios="1" spinCount="100000" saltValue="B7FmrpIa/ImEJ5Hy0iYIYy4pWvZN62CrGqvlsjjBbVqBgsX68Um4mDP3TNBQGgylqWquzK0pWkjXkEr3f7Adcg==" hashValue="rpO+0l2Q8WtBOBCfiA2Ia+KhZof+htRcMNtL8McDPvnSPIQ+K+Znl9+rCH0a/S++Fi502Nsrz0GQFQVlLUnoxA==" algorithmName="SHA-512" password="CC3D"/>
  <autoFilter ref="C121:K13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124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591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30. 6. 2025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23.25" customHeight="1">
      <c r="A27" s="153"/>
      <c r="B27" s="154"/>
      <c r="C27" s="153"/>
      <c r="D27" s="153"/>
      <c r="E27" s="155" t="s">
        <v>516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ROUND((SUM(BE118:BE123)),  2)</f>
        <v>0</v>
      </c>
      <c r="G33" s="37"/>
      <c r="H33" s="37"/>
      <c r="I33" s="163">
        <v>0.20999999999999999</v>
      </c>
      <c r="J33" s="162">
        <f>ROUND(((SUM(BE118:BE123))*I33),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ROUND((SUM(BF118:BF123)),  2)</f>
        <v>0</v>
      </c>
      <c r="G34" s="37"/>
      <c r="H34" s="37"/>
      <c r="I34" s="163">
        <v>0.12</v>
      </c>
      <c r="J34" s="162">
        <f>ROUND(((SUM(BF118:BF123))*I34),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ROUND((SUM(BG118:BG123)),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ROUND((SUM(BH118:BH123)),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ROUND((SUM(BI118:BI123)),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UT - Zařízení pro vytápění staveb - sekce D a G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30. 6. 2025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Univerzita Hradec Králové</v>
      </c>
      <c r="G91" s="39"/>
      <c r="H91" s="39"/>
      <c r="I91" s="31" t="s">
        <v>30</v>
      </c>
      <c r="J91" s="35" t="str">
        <f>E21</f>
        <v>PRIDOS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129</v>
      </c>
      <c r="D94" s="184"/>
      <c r="E94" s="184"/>
      <c r="F94" s="184"/>
      <c r="G94" s="184"/>
      <c r="H94" s="184"/>
      <c r="I94" s="184"/>
      <c r="J94" s="185" t="s">
        <v>130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131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132</v>
      </c>
    </row>
    <row r="97" s="9" customFormat="1" ht="24.96" customHeight="1">
      <c r="A97" s="9"/>
      <c r="B97" s="187"/>
      <c r="C97" s="188"/>
      <c r="D97" s="189" t="s">
        <v>135</v>
      </c>
      <c r="E97" s="190"/>
      <c r="F97" s="190"/>
      <c r="G97" s="190"/>
      <c r="H97" s="190"/>
      <c r="I97" s="190"/>
      <c r="J97" s="191">
        <f>J119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592</v>
      </c>
      <c r="E98" s="195"/>
      <c r="F98" s="195"/>
      <c r="G98" s="195"/>
      <c r="H98" s="195"/>
      <c r="I98" s="195"/>
      <c r="J98" s="196">
        <f>J120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139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9"/>
      <c r="D108" s="39"/>
      <c r="E108" s="182" t="str">
        <f>E7</f>
        <v>UHK Palachovy koleje - Částečná rekonstrukce a modernizace - IV.etapa - investiční část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124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UT - Zařízení pro vytápění staveb - sekce D a G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Hradec Králové</v>
      </c>
      <c r="G112" s="39"/>
      <c r="H112" s="39"/>
      <c r="I112" s="31" t="s">
        <v>22</v>
      </c>
      <c r="J112" s="78" t="str">
        <f>IF(J12="","",J12)</f>
        <v>30. 6. 2025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Univerzita Hradec Králové</v>
      </c>
      <c r="G114" s="39"/>
      <c r="H114" s="39"/>
      <c r="I114" s="31" t="s">
        <v>30</v>
      </c>
      <c r="J114" s="35" t="str">
        <f>E21</f>
        <v>PRIDOS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8"/>
      <c r="B117" s="199"/>
      <c r="C117" s="200" t="s">
        <v>140</v>
      </c>
      <c r="D117" s="201" t="s">
        <v>61</v>
      </c>
      <c r="E117" s="201" t="s">
        <v>57</v>
      </c>
      <c r="F117" s="201" t="s">
        <v>58</v>
      </c>
      <c r="G117" s="201" t="s">
        <v>141</v>
      </c>
      <c r="H117" s="201" t="s">
        <v>142</v>
      </c>
      <c r="I117" s="201" t="s">
        <v>143</v>
      </c>
      <c r="J117" s="201" t="s">
        <v>130</v>
      </c>
      <c r="K117" s="202" t="s">
        <v>144</v>
      </c>
      <c r="L117" s="203"/>
      <c r="M117" s="99" t="s">
        <v>1</v>
      </c>
      <c r="N117" s="100" t="s">
        <v>40</v>
      </c>
      <c r="O117" s="100" t="s">
        <v>145</v>
      </c>
      <c r="P117" s="100" t="s">
        <v>146</v>
      </c>
      <c r="Q117" s="100" t="s">
        <v>147</v>
      </c>
      <c r="R117" s="100" t="s">
        <v>148</v>
      </c>
      <c r="S117" s="100" t="s">
        <v>149</v>
      </c>
      <c r="T117" s="101" t="s">
        <v>150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7"/>
      <c r="B118" s="38"/>
      <c r="C118" s="106" t="s">
        <v>151</v>
      </c>
      <c r="D118" s="39"/>
      <c r="E118" s="39"/>
      <c r="F118" s="39"/>
      <c r="G118" s="39"/>
      <c r="H118" s="39"/>
      <c r="I118" s="39"/>
      <c r="J118" s="204">
        <f>BK118</f>
        <v>0</v>
      </c>
      <c r="K118" s="39"/>
      <c r="L118" s="43"/>
      <c r="M118" s="102"/>
      <c r="N118" s="205"/>
      <c r="O118" s="103"/>
      <c r="P118" s="206">
        <f>P119</f>
        <v>0</v>
      </c>
      <c r="Q118" s="103"/>
      <c r="R118" s="206">
        <f>R119</f>
        <v>0</v>
      </c>
      <c r="S118" s="103"/>
      <c r="T118" s="207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132</v>
      </c>
      <c r="BK118" s="208">
        <f>BK119</f>
        <v>0</v>
      </c>
    </row>
    <row r="119" s="12" customFormat="1" ht="25.92" customHeight="1">
      <c r="A119" s="12"/>
      <c r="B119" s="209"/>
      <c r="C119" s="210"/>
      <c r="D119" s="211" t="s">
        <v>75</v>
      </c>
      <c r="E119" s="212" t="s">
        <v>179</v>
      </c>
      <c r="F119" s="212" t="s">
        <v>180</v>
      </c>
      <c r="G119" s="210"/>
      <c r="H119" s="210"/>
      <c r="I119" s="213"/>
      <c r="J119" s="214">
        <f>BK119</f>
        <v>0</v>
      </c>
      <c r="K119" s="210"/>
      <c r="L119" s="215"/>
      <c r="M119" s="216"/>
      <c r="N119" s="217"/>
      <c r="O119" s="217"/>
      <c r="P119" s="218">
        <f>P120</f>
        <v>0</v>
      </c>
      <c r="Q119" s="217"/>
      <c r="R119" s="218">
        <f>R120</f>
        <v>0</v>
      </c>
      <c r="S119" s="217"/>
      <c r="T119" s="219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0" t="s">
        <v>85</v>
      </c>
      <c r="AT119" s="221" t="s">
        <v>75</v>
      </c>
      <c r="AU119" s="221" t="s">
        <v>76</v>
      </c>
      <c r="AY119" s="220" t="s">
        <v>154</v>
      </c>
      <c r="BK119" s="222">
        <f>BK120</f>
        <v>0</v>
      </c>
    </row>
    <row r="120" s="12" customFormat="1" ht="22.8" customHeight="1">
      <c r="A120" s="12"/>
      <c r="B120" s="209"/>
      <c r="C120" s="210"/>
      <c r="D120" s="211" t="s">
        <v>75</v>
      </c>
      <c r="E120" s="223" t="s">
        <v>163</v>
      </c>
      <c r="F120" s="223" t="s">
        <v>593</v>
      </c>
      <c r="G120" s="210"/>
      <c r="H120" s="210"/>
      <c r="I120" s="213"/>
      <c r="J120" s="224">
        <f>BK120</f>
        <v>0</v>
      </c>
      <c r="K120" s="210"/>
      <c r="L120" s="215"/>
      <c r="M120" s="216"/>
      <c r="N120" s="217"/>
      <c r="O120" s="217"/>
      <c r="P120" s="218">
        <f>SUM(P121:P123)</f>
        <v>0</v>
      </c>
      <c r="Q120" s="217"/>
      <c r="R120" s="218">
        <f>SUM(R121:R123)</f>
        <v>0</v>
      </c>
      <c r="S120" s="217"/>
      <c r="T120" s="219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0" t="s">
        <v>83</v>
      </c>
      <c r="AT120" s="221" t="s">
        <v>75</v>
      </c>
      <c r="AU120" s="221" t="s">
        <v>83</v>
      </c>
      <c r="AY120" s="220" t="s">
        <v>154</v>
      </c>
      <c r="BK120" s="222">
        <f>SUM(BK121:BK123)</f>
        <v>0</v>
      </c>
    </row>
    <row r="121" s="2" customFormat="1" ht="16.5" customHeight="1">
      <c r="A121" s="37"/>
      <c r="B121" s="38"/>
      <c r="C121" s="225" t="s">
        <v>287</v>
      </c>
      <c r="D121" s="225" t="s">
        <v>158</v>
      </c>
      <c r="E121" s="226" t="s">
        <v>594</v>
      </c>
      <c r="F121" s="227" t="s">
        <v>595</v>
      </c>
      <c r="G121" s="228" t="s">
        <v>186</v>
      </c>
      <c r="H121" s="229">
        <v>2</v>
      </c>
      <c r="I121" s="230"/>
      <c r="J121" s="231">
        <f>ROUND(I121*H121,2)</f>
        <v>0</v>
      </c>
      <c r="K121" s="227" t="s">
        <v>1</v>
      </c>
      <c r="L121" s="43"/>
      <c r="M121" s="232" t="s">
        <v>1</v>
      </c>
      <c r="N121" s="233" t="s">
        <v>41</v>
      </c>
      <c r="O121" s="90"/>
      <c r="P121" s="234">
        <f>O121*H121</f>
        <v>0</v>
      </c>
      <c r="Q121" s="234">
        <v>0</v>
      </c>
      <c r="R121" s="234">
        <f>Q121*H121</f>
        <v>0</v>
      </c>
      <c r="S121" s="234">
        <v>0</v>
      </c>
      <c r="T121" s="235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6" t="s">
        <v>163</v>
      </c>
      <c r="AT121" s="236" t="s">
        <v>158</v>
      </c>
      <c r="AU121" s="236" t="s">
        <v>85</v>
      </c>
      <c r="AY121" s="16" t="s">
        <v>154</v>
      </c>
      <c r="BE121" s="237">
        <f>IF(N121="základní",J121,0)</f>
        <v>0</v>
      </c>
      <c r="BF121" s="237">
        <f>IF(N121="snížená",J121,0)</f>
        <v>0</v>
      </c>
      <c r="BG121" s="237">
        <f>IF(N121="zákl. přenesená",J121,0)</f>
        <v>0</v>
      </c>
      <c r="BH121" s="237">
        <f>IF(N121="sníž. přenesená",J121,0)</f>
        <v>0</v>
      </c>
      <c r="BI121" s="237">
        <f>IF(N121="nulová",J121,0)</f>
        <v>0</v>
      </c>
      <c r="BJ121" s="16" t="s">
        <v>83</v>
      </c>
      <c r="BK121" s="237">
        <f>ROUND(I121*H121,2)</f>
        <v>0</v>
      </c>
      <c r="BL121" s="16" t="s">
        <v>163</v>
      </c>
      <c r="BM121" s="236" t="s">
        <v>242</v>
      </c>
    </row>
    <row r="122" s="2" customFormat="1" ht="16.5" customHeight="1">
      <c r="A122" s="37"/>
      <c r="B122" s="38"/>
      <c r="C122" s="225" t="s">
        <v>289</v>
      </c>
      <c r="D122" s="225" t="s">
        <v>158</v>
      </c>
      <c r="E122" s="226" t="s">
        <v>596</v>
      </c>
      <c r="F122" s="227" t="s">
        <v>597</v>
      </c>
      <c r="G122" s="228" t="s">
        <v>186</v>
      </c>
      <c r="H122" s="229">
        <v>2</v>
      </c>
      <c r="I122" s="230"/>
      <c r="J122" s="231">
        <f>ROUND(I122*H122,2)</f>
        <v>0</v>
      </c>
      <c r="K122" s="227" t="s">
        <v>1</v>
      </c>
      <c r="L122" s="43"/>
      <c r="M122" s="232" t="s">
        <v>1</v>
      </c>
      <c r="N122" s="233" t="s">
        <v>41</v>
      </c>
      <c r="O122" s="90"/>
      <c r="P122" s="234">
        <f>O122*H122</f>
        <v>0</v>
      </c>
      <c r="Q122" s="234">
        <v>0</v>
      </c>
      <c r="R122" s="234">
        <f>Q122*H122</f>
        <v>0</v>
      </c>
      <c r="S122" s="234">
        <v>0</v>
      </c>
      <c r="T122" s="235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6" t="s">
        <v>163</v>
      </c>
      <c r="AT122" s="236" t="s">
        <v>158</v>
      </c>
      <c r="AU122" s="236" t="s">
        <v>85</v>
      </c>
      <c r="AY122" s="16" t="s">
        <v>154</v>
      </c>
      <c r="BE122" s="237">
        <f>IF(N122="základní",J122,0)</f>
        <v>0</v>
      </c>
      <c r="BF122" s="237">
        <f>IF(N122="snížená",J122,0)</f>
        <v>0</v>
      </c>
      <c r="BG122" s="237">
        <f>IF(N122="zákl. přenesená",J122,0)</f>
        <v>0</v>
      </c>
      <c r="BH122" s="237">
        <f>IF(N122="sníž. přenesená",J122,0)</f>
        <v>0</v>
      </c>
      <c r="BI122" s="237">
        <f>IF(N122="nulová",J122,0)</f>
        <v>0</v>
      </c>
      <c r="BJ122" s="16" t="s">
        <v>83</v>
      </c>
      <c r="BK122" s="237">
        <f>ROUND(I122*H122,2)</f>
        <v>0</v>
      </c>
      <c r="BL122" s="16" t="s">
        <v>163</v>
      </c>
      <c r="BM122" s="236" t="s">
        <v>462</v>
      </c>
    </row>
    <row r="123" s="2" customFormat="1" ht="21.75" customHeight="1">
      <c r="A123" s="37"/>
      <c r="B123" s="38"/>
      <c r="C123" s="225" t="s">
        <v>291</v>
      </c>
      <c r="D123" s="225" t="s">
        <v>158</v>
      </c>
      <c r="E123" s="226" t="s">
        <v>598</v>
      </c>
      <c r="F123" s="227" t="s">
        <v>599</v>
      </c>
      <c r="G123" s="228" t="s">
        <v>196</v>
      </c>
      <c r="H123" s="250"/>
      <c r="I123" s="230"/>
      <c r="J123" s="231">
        <f>ROUND(I123*H123,2)</f>
        <v>0</v>
      </c>
      <c r="K123" s="227" t="s">
        <v>1</v>
      </c>
      <c r="L123" s="43"/>
      <c r="M123" s="251" t="s">
        <v>1</v>
      </c>
      <c r="N123" s="252" t="s">
        <v>41</v>
      </c>
      <c r="O123" s="253"/>
      <c r="P123" s="254">
        <f>O123*H123</f>
        <v>0</v>
      </c>
      <c r="Q123" s="254">
        <v>0</v>
      </c>
      <c r="R123" s="254">
        <f>Q123*H123</f>
        <v>0</v>
      </c>
      <c r="S123" s="254">
        <v>0</v>
      </c>
      <c r="T123" s="255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6" t="s">
        <v>163</v>
      </c>
      <c r="AT123" s="236" t="s">
        <v>158</v>
      </c>
      <c r="AU123" s="236" t="s">
        <v>85</v>
      </c>
      <c r="AY123" s="16" t="s">
        <v>154</v>
      </c>
      <c r="BE123" s="237">
        <f>IF(N123="základní",J123,0)</f>
        <v>0</v>
      </c>
      <c r="BF123" s="237">
        <f>IF(N123="snížená",J123,0)</f>
        <v>0</v>
      </c>
      <c r="BG123" s="237">
        <f>IF(N123="zákl. přenesená",J123,0)</f>
        <v>0</v>
      </c>
      <c r="BH123" s="237">
        <f>IF(N123="sníž. přenesená",J123,0)</f>
        <v>0</v>
      </c>
      <c r="BI123" s="237">
        <f>IF(N123="nulová",J123,0)</f>
        <v>0</v>
      </c>
      <c r="BJ123" s="16" t="s">
        <v>83</v>
      </c>
      <c r="BK123" s="237">
        <f>ROUND(I123*H123,2)</f>
        <v>0</v>
      </c>
      <c r="BL123" s="16" t="s">
        <v>163</v>
      </c>
      <c r="BM123" s="236" t="s">
        <v>157</v>
      </c>
    </row>
    <row r="124" s="2" customFormat="1" ht="6.96" customHeight="1">
      <c r="A124" s="37"/>
      <c r="B124" s="65"/>
      <c r="C124" s="66"/>
      <c r="D124" s="66"/>
      <c r="E124" s="66"/>
      <c r="F124" s="66"/>
      <c r="G124" s="66"/>
      <c r="H124" s="66"/>
      <c r="I124" s="66"/>
      <c r="J124" s="66"/>
      <c r="K124" s="66"/>
      <c r="L124" s="43"/>
      <c r="M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</sheetData>
  <sheetProtection sheet="1" autoFilter="0" formatColumns="0" formatRows="0" objects="1" scenarios="1" spinCount="100000" saltValue="5n3BeIHA5pP/oh+JtEpFXJjqpLDK4ahDoqNTLQv4H26cXkyNUvJ76cfb1MzoKJTYZa7Z5oaZhN96+KW6IvclGQ==" hashValue="BezvABiDnR5+1ZjfMEzEkmv6sceE7t0DWLF5dWok3tuNsXfs2bwgvxKJo1r8W7VVkvQo3MXWhgqIIoWuRv1+nQ==" algorithmName="SHA-512" password="CC3D"/>
  <autoFilter ref="C117:K12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122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124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600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30. 6. 2025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23.25" customHeight="1">
      <c r="A27" s="153"/>
      <c r="B27" s="154"/>
      <c r="C27" s="153"/>
      <c r="D27" s="153"/>
      <c r="E27" s="155" t="s">
        <v>516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ROUND((SUM(BE118:BE129)),  2)</f>
        <v>0</v>
      </c>
      <c r="G33" s="37"/>
      <c r="H33" s="37"/>
      <c r="I33" s="163">
        <v>0.20999999999999999</v>
      </c>
      <c r="J33" s="162">
        <f>ROUND(((SUM(BE118:BE129))*I33),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ROUND((SUM(BF118:BF129)),  2)</f>
        <v>0</v>
      </c>
      <c r="G34" s="37"/>
      <c r="H34" s="37"/>
      <c r="I34" s="163">
        <v>0.12</v>
      </c>
      <c r="J34" s="162">
        <f>ROUND(((SUM(BF118:BF129))*I34),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ROUND((SUM(BG118:BG129)),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ROUND((SUM(BH118:BH129)),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ROUND((SUM(BI118:BI129)),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124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VZT - Zařízení vzduchotechniky - sekce D a G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30. 6. 2025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Univerzita Hradec Králové</v>
      </c>
      <c r="G91" s="39"/>
      <c r="H91" s="39"/>
      <c r="I91" s="31" t="s">
        <v>30</v>
      </c>
      <c r="J91" s="35" t="str">
        <f>E21</f>
        <v>PRIDOS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129</v>
      </c>
      <c r="D94" s="184"/>
      <c r="E94" s="184"/>
      <c r="F94" s="184"/>
      <c r="G94" s="184"/>
      <c r="H94" s="184"/>
      <c r="I94" s="184"/>
      <c r="J94" s="185" t="s">
        <v>130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131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132</v>
      </c>
    </row>
    <row r="97" s="9" customFormat="1" ht="24.96" customHeight="1">
      <c r="A97" s="9"/>
      <c r="B97" s="187"/>
      <c r="C97" s="188"/>
      <c r="D97" s="189" t="s">
        <v>135</v>
      </c>
      <c r="E97" s="190"/>
      <c r="F97" s="190"/>
      <c r="G97" s="190"/>
      <c r="H97" s="190"/>
      <c r="I97" s="190"/>
      <c r="J97" s="191">
        <f>J119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601</v>
      </c>
      <c r="E98" s="195"/>
      <c r="F98" s="195"/>
      <c r="G98" s="195"/>
      <c r="H98" s="195"/>
      <c r="I98" s="195"/>
      <c r="J98" s="196">
        <f>J120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139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9"/>
      <c r="D108" s="39"/>
      <c r="E108" s="182" t="str">
        <f>E7</f>
        <v>UHK Palachovy koleje - Částečná rekonstrukce a modernizace - IV.etapa - investiční část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124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VZT - Zařízení vzduchotechniky - sekce D a G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Hradec Králové</v>
      </c>
      <c r="G112" s="39"/>
      <c r="H112" s="39"/>
      <c r="I112" s="31" t="s">
        <v>22</v>
      </c>
      <c r="J112" s="78" t="str">
        <f>IF(J12="","",J12)</f>
        <v>30. 6. 2025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Univerzita Hradec Králové</v>
      </c>
      <c r="G114" s="39"/>
      <c r="H114" s="39"/>
      <c r="I114" s="31" t="s">
        <v>30</v>
      </c>
      <c r="J114" s="35" t="str">
        <f>E21</f>
        <v>PRIDOS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8"/>
      <c r="B117" s="199"/>
      <c r="C117" s="200" t="s">
        <v>140</v>
      </c>
      <c r="D117" s="201" t="s">
        <v>61</v>
      </c>
      <c r="E117" s="201" t="s">
        <v>57</v>
      </c>
      <c r="F117" s="201" t="s">
        <v>58</v>
      </c>
      <c r="G117" s="201" t="s">
        <v>141</v>
      </c>
      <c r="H117" s="201" t="s">
        <v>142</v>
      </c>
      <c r="I117" s="201" t="s">
        <v>143</v>
      </c>
      <c r="J117" s="201" t="s">
        <v>130</v>
      </c>
      <c r="K117" s="202" t="s">
        <v>144</v>
      </c>
      <c r="L117" s="203"/>
      <c r="M117" s="99" t="s">
        <v>1</v>
      </c>
      <c r="N117" s="100" t="s">
        <v>40</v>
      </c>
      <c r="O117" s="100" t="s">
        <v>145</v>
      </c>
      <c r="P117" s="100" t="s">
        <v>146</v>
      </c>
      <c r="Q117" s="100" t="s">
        <v>147</v>
      </c>
      <c r="R117" s="100" t="s">
        <v>148</v>
      </c>
      <c r="S117" s="100" t="s">
        <v>149</v>
      </c>
      <c r="T117" s="101" t="s">
        <v>150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7"/>
      <c r="B118" s="38"/>
      <c r="C118" s="106" t="s">
        <v>151</v>
      </c>
      <c r="D118" s="39"/>
      <c r="E118" s="39"/>
      <c r="F118" s="39"/>
      <c r="G118" s="39"/>
      <c r="H118" s="39"/>
      <c r="I118" s="39"/>
      <c r="J118" s="204">
        <f>BK118</f>
        <v>0</v>
      </c>
      <c r="K118" s="39"/>
      <c r="L118" s="43"/>
      <c r="M118" s="102"/>
      <c r="N118" s="205"/>
      <c r="O118" s="103"/>
      <c r="P118" s="206">
        <f>P119</f>
        <v>0</v>
      </c>
      <c r="Q118" s="103"/>
      <c r="R118" s="206">
        <f>R119</f>
        <v>0</v>
      </c>
      <c r="S118" s="103"/>
      <c r="T118" s="207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132</v>
      </c>
      <c r="BK118" s="208">
        <f>BK119</f>
        <v>0</v>
      </c>
    </row>
    <row r="119" s="12" customFormat="1" ht="25.92" customHeight="1">
      <c r="A119" s="12"/>
      <c r="B119" s="209"/>
      <c r="C119" s="210"/>
      <c r="D119" s="211" t="s">
        <v>75</v>
      </c>
      <c r="E119" s="212" t="s">
        <v>179</v>
      </c>
      <c r="F119" s="212" t="s">
        <v>180</v>
      </c>
      <c r="G119" s="210"/>
      <c r="H119" s="210"/>
      <c r="I119" s="213"/>
      <c r="J119" s="214">
        <f>BK119</f>
        <v>0</v>
      </c>
      <c r="K119" s="210"/>
      <c r="L119" s="215"/>
      <c r="M119" s="216"/>
      <c r="N119" s="217"/>
      <c r="O119" s="217"/>
      <c r="P119" s="218">
        <f>P120</f>
        <v>0</v>
      </c>
      <c r="Q119" s="217"/>
      <c r="R119" s="218">
        <f>R120</f>
        <v>0</v>
      </c>
      <c r="S119" s="217"/>
      <c r="T119" s="219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0" t="s">
        <v>85</v>
      </c>
      <c r="AT119" s="221" t="s">
        <v>75</v>
      </c>
      <c r="AU119" s="221" t="s">
        <v>76</v>
      </c>
      <c r="AY119" s="220" t="s">
        <v>154</v>
      </c>
      <c r="BK119" s="222">
        <f>BK120</f>
        <v>0</v>
      </c>
    </row>
    <row r="120" s="12" customFormat="1" ht="22.8" customHeight="1">
      <c r="A120" s="12"/>
      <c r="B120" s="209"/>
      <c r="C120" s="210"/>
      <c r="D120" s="211" t="s">
        <v>75</v>
      </c>
      <c r="E120" s="223" t="s">
        <v>271</v>
      </c>
      <c r="F120" s="223" t="s">
        <v>602</v>
      </c>
      <c r="G120" s="210"/>
      <c r="H120" s="210"/>
      <c r="I120" s="213"/>
      <c r="J120" s="224">
        <f>BK120</f>
        <v>0</v>
      </c>
      <c r="K120" s="210"/>
      <c r="L120" s="215"/>
      <c r="M120" s="216"/>
      <c r="N120" s="217"/>
      <c r="O120" s="217"/>
      <c r="P120" s="218">
        <f>SUM(P121:P129)</f>
        <v>0</v>
      </c>
      <c r="Q120" s="217"/>
      <c r="R120" s="218">
        <f>SUM(R121:R129)</f>
        <v>0</v>
      </c>
      <c r="S120" s="217"/>
      <c r="T120" s="219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0" t="s">
        <v>83</v>
      </c>
      <c r="AT120" s="221" t="s">
        <v>75</v>
      </c>
      <c r="AU120" s="221" t="s">
        <v>83</v>
      </c>
      <c r="AY120" s="220" t="s">
        <v>154</v>
      </c>
      <c r="BK120" s="222">
        <f>SUM(BK121:BK129)</f>
        <v>0</v>
      </c>
    </row>
    <row r="121" s="2" customFormat="1" ht="16.5" customHeight="1">
      <c r="A121" s="37"/>
      <c r="B121" s="38"/>
      <c r="C121" s="225" t="s">
        <v>190</v>
      </c>
      <c r="D121" s="225" t="s">
        <v>158</v>
      </c>
      <c r="E121" s="226" t="s">
        <v>603</v>
      </c>
      <c r="F121" s="227" t="s">
        <v>604</v>
      </c>
      <c r="G121" s="228" t="s">
        <v>605</v>
      </c>
      <c r="H121" s="229">
        <v>10</v>
      </c>
      <c r="I121" s="230"/>
      <c r="J121" s="231">
        <f>ROUND(I121*H121,2)</f>
        <v>0</v>
      </c>
      <c r="K121" s="227" t="s">
        <v>1</v>
      </c>
      <c r="L121" s="43"/>
      <c r="M121" s="232" t="s">
        <v>1</v>
      </c>
      <c r="N121" s="233" t="s">
        <v>41</v>
      </c>
      <c r="O121" s="90"/>
      <c r="P121" s="234">
        <f>O121*H121</f>
        <v>0</v>
      </c>
      <c r="Q121" s="234">
        <v>0</v>
      </c>
      <c r="R121" s="234">
        <f>Q121*H121</f>
        <v>0</v>
      </c>
      <c r="S121" s="234">
        <v>0</v>
      </c>
      <c r="T121" s="235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6" t="s">
        <v>163</v>
      </c>
      <c r="AT121" s="236" t="s">
        <v>158</v>
      </c>
      <c r="AU121" s="236" t="s">
        <v>85</v>
      </c>
      <c r="AY121" s="16" t="s">
        <v>154</v>
      </c>
      <c r="BE121" s="237">
        <f>IF(N121="základní",J121,0)</f>
        <v>0</v>
      </c>
      <c r="BF121" s="237">
        <f>IF(N121="snížená",J121,0)</f>
        <v>0</v>
      </c>
      <c r="BG121" s="237">
        <f>IF(N121="zákl. přenesená",J121,0)</f>
        <v>0</v>
      </c>
      <c r="BH121" s="237">
        <f>IF(N121="sníž. přenesená",J121,0)</f>
        <v>0</v>
      </c>
      <c r="BI121" s="237">
        <f>IF(N121="nulová",J121,0)</f>
        <v>0</v>
      </c>
      <c r="BJ121" s="16" t="s">
        <v>83</v>
      </c>
      <c r="BK121" s="237">
        <f>ROUND(I121*H121,2)</f>
        <v>0</v>
      </c>
      <c r="BL121" s="16" t="s">
        <v>163</v>
      </c>
      <c r="BM121" s="236" t="s">
        <v>297</v>
      </c>
    </row>
    <row r="122" s="2" customFormat="1" ht="24.15" customHeight="1">
      <c r="A122" s="37"/>
      <c r="B122" s="38"/>
      <c r="C122" s="225" t="s">
        <v>8</v>
      </c>
      <c r="D122" s="225" t="s">
        <v>158</v>
      </c>
      <c r="E122" s="226" t="s">
        <v>606</v>
      </c>
      <c r="F122" s="227" t="s">
        <v>607</v>
      </c>
      <c r="G122" s="228" t="s">
        <v>186</v>
      </c>
      <c r="H122" s="229">
        <v>1</v>
      </c>
      <c r="I122" s="230"/>
      <c r="J122" s="231">
        <f>ROUND(I122*H122,2)</f>
        <v>0</v>
      </c>
      <c r="K122" s="227" t="s">
        <v>1</v>
      </c>
      <c r="L122" s="43"/>
      <c r="M122" s="232" t="s">
        <v>1</v>
      </c>
      <c r="N122" s="233" t="s">
        <v>41</v>
      </c>
      <c r="O122" s="90"/>
      <c r="P122" s="234">
        <f>O122*H122</f>
        <v>0</v>
      </c>
      <c r="Q122" s="234">
        <v>0</v>
      </c>
      <c r="R122" s="234">
        <f>Q122*H122</f>
        <v>0</v>
      </c>
      <c r="S122" s="234">
        <v>0</v>
      </c>
      <c r="T122" s="235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6" t="s">
        <v>163</v>
      </c>
      <c r="AT122" s="236" t="s">
        <v>158</v>
      </c>
      <c r="AU122" s="236" t="s">
        <v>85</v>
      </c>
      <c r="AY122" s="16" t="s">
        <v>154</v>
      </c>
      <c r="BE122" s="237">
        <f>IF(N122="základní",J122,0)</f>
        <v>0</v>
      </c>
      <c r="BF122" s="237">
        <f>IF(N122="snížená",J122,0)</f>
        <v>0</v>
      </c>
      <c r="BG122" s="237">
        <f>IF(N122="zákl. přenesená",J122,0)</f>
        <v>0</v>
      </c>
      <c r="BH122" s="237">
        <f>IF(N122="sníž. přenesená",J122,0)</f>
        <v>0</v>
      </c>
      <c r="BI122" s="237">
        <f>IF(N122="nulová",J122,0)</f>
        <v>0</v>
      </c>
      <c r="BJ122" s="16" t="s">
        <v>83</v>
      </c>
      <c r="BK122" s="237">
        <f>ROUND(I122*H122,2)</f>
        <v>0</v>
      </c>
      <c r="BL122" s="16" t="s">
        <v>163</v>
      </c>
      <c r="BM122" s="236" t="s">
        <v>307</v>
      </c>
    </row>
    <row r="123" s="2" customFormat="1" ht="37.8" customHeight="1">
      <c r="A123" s="37"/>
      <c r="B123" s="38"/>
      <c r="C123" s="225" t="s">
        <v>262</v>
      </c>
      <c r="D123" s="225" t="s">
        <v>158</v>
      </c>
      <c r="E123" s="226" t="s">
        <v>608</v>
      </c>
      <c r="F123" s="227" t="s">
        <v>609</v>
      </c>
      <c r="G123" s="228" t="s">
        <v>186</v>
      </c>
      <c r="H123" s="229">
        <v>2</v>
      </c>
      <c r="I123" s="230"/>
      <c r="J123" s="231">
        <f>ROUND(I123*H123,2)</f>
        <v>0</v>
      </c>
      <c r="K123" s="227" t="s">
        <v>1</v>
      </c>
      <c r="L123" s="43"/>
      <c r="M123" s="232" t="s">
        <v>1</v>
      </c>
      <c r="N123" s="233" t="s">
        <v>41</v>
      </c>
      <c r="O123" s="90"/>
      <c r="P123" s="234">
        <f>O123*H123</f>
        <v>0</v>
      </c>
      <c r="Q123" s="234">
        <v>0</v>
      </c>
      <c r="R123" s="234">
        <f>Q123*H123</f>
        <v>0</v>
      </c>
      <c r="S123" s="234">
        <v>0</v>
      </c>
      <c r="T123" s="235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6" t="s">
        <v>163</v>
      </c>
      <c r="AT123" s="236" t="s">
        <v>158</v>
      </c>
      <c r="AU123" s="236" t="s">
        <v>85</v>
      </c>
      <c r="AY123" s="16" t="s">
        <v>154</v>
      </c>
      <c r="BE123" s="237">
        <f>IF(N123="základní",J123,0)</f>
        <v>0</v>
      </c>
      <c r="BF123" s="237">
        <f>IF(N123="snížená",J123,0)</f>
        <v>0</v>
      </c>
      <c r="BG123" s="237">
        <f>IF(N123="zákl. přenesená",J123,0)</f>
        <v>0</v>
      </c>
      <c r="BH123" s="237">
        <f>IF(N123="sníž. přenesená",J123,0)</f>
        <v>0</v>
      </c>
      <c r="BI123" s="237">
        <f>IF(N123="nulová",J123,0)</f>
        <v>0</v>
      </c>
      <c r="BJ123" s="16" t="s">
        <v>83</v>
      </c>
      <c r="BK123" s="237">
        <f>ROUND(I123*H123,2)</f>
        <v>0</v>
      </c>
      <c r="BL123" s="16" t="s">
        <v>163</v>
      </c>
      <c r="BM123" s="236" t="s">
        <v>418</v>
      </c>
    </row>
    <row r="124" s="2" customFormat="1" ht="16.5" customHeight="1">
      <c r="A124" s="37"/>
      <c r="B124" s="38"/>
      <c r="C124" s="225" t="s">
        <v>264</v>
      </c>
      <c r="D124" s="225" t="s">
        <v>158</v>
      </c>
      <c r="E124" s="226" t="s">
        <v>610</v>
      </c>
      <c r="F124" s="227" t="s">
        <v>611</v>
      </c>
      <c r="G124" s="228" t="s">
        <v>186</v>
      </c>
      <c r="H124" s="229">
        <v>2</v>
      </c>
      <c r="I124" s="230"/>
      <c r="J124" s="231">
        <f>ROUND(I124*H124,2)</f>
        <v>0</v>
      </c>
      <c r="K124" s="227" t="s">
        <v>1</v>
      </c>
      <c r="L124" s="43"/>
      <c r="M124" s="232" t="s">
        <v>1</v>
      </c>
      <c r="N124" s="233" t="s">
        <v>41</v>
      </c>
      <c r="O124" s="90"/>
      <c r="P124" s="234">
        <f>O124*H124</f>
        <v>0</v>
      </c>
      <c r="Q124" s="234">
        <v>0</v>
      </c>
      <c r="R124" s="234">
        <f>Q124*H124</f>
        <v>0</v>
      </c>
      <c r="S124" s="234">
        <v>0</v>
      </c>
      <c r="T124" s="235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6" t="s">
        <v>163</v>
      </c>
      <c r="AT124" s="236" t="s">
        <v>158</v>
      </c>
      <c r="AU124" s="236" t="s">
        <v>85</v>
      </c>
      <c r="AY124" s="16" t="s">
        <v>154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6" t="s">
        <v>83</v>
      </c>
      <c r="BK124" s="237">
        <f>ROUND(I124*H124,2)</f>
        <v>0</v>
      </c>
      <c r="BL124" s="16" t="s">
        <v>163</v>
      </c>
      <c r="BM124" s="236" t="s">
        <v>316</v>
      </c>
    </row>
    <row r="125" s="2" customFormat="1" ht="16.5" customHeight="1">
      <c r="A125" s="37"/>
      <c r="B125" s="38"/>
      <c r="C125" s="225" t="s">
        <v>211</v>
      </c>
      <c r="D125" s="225" t="s">
        <v>158</v>
      </c>
      <c r="E125" s="226" t="s">
        <v>612</v>
      </c>
      <c r="F125" s="227" t="s">
        <v>613</v>
      </c>
      <c r="G125" s="228" t="s">
        <v>555</v>
      </c>
      <c r="H125" s="229">
        <v>10</v>
      </c>
      <c r="I125" s="230"/>
      <c r="J125" s="231">
        <f>ROUND(I125*H125,2)</f>
        <v>0</v>
      </c>
      <c r="K125" s="227" t="s">
        <v>1</v>
      </c>
      <c r="L125" s="43"/>
      <c r="M125" s="232" t="s">
        <v>1</v>
      </c>
      <c r="N125" s="233" t="s">
        <v>41</v>
      </c>
      <c r="O125" s="90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6" t="s">
        <v>163</v>
      </c>
      <c r="AT125" s="236" t="s">
        <v>158</v>
      </c>
      <c r="AU125" s="236" t="s">
        <v>85</v>
      </c>
      <c r="AY125" s="16" t="s">
        <v>154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6" t="s">
        <v>83</v>
      </c>
      <c r="BK125" s="237">
        <f>ROUND(I125*H125,2)</f>
        <v>0</v>
      </c>
      <c r="BL125" s="16" t="s">
        <v>163</v>
      </c>
      <c r="BM125" s="236" t="s">
        <v>323</v>
      </c>
    </row>
    <row r="126" s="2" customFormat="1" ht="16.5" customHeight="1">
      <c r="A126" s="37"/>
      <c r="B126" s="38"/>
      <c r="C126" s="225" t="s">
        <v>187</v>
      </c>
      <c r="D126" s="225" t="s">
        <v>158</v>
      </c>
      <c r="E126" s="226" t="s">
        <v>614</v>
      </c>
      <c r="F126" s="227" t="s">
        <v>615</v>
      </c>
      <c r="G126" s="228" t="s">
        <v>186</v>
      </c>
      <c r="H126" s="229">
        <v>1</v>
      </c>
      <c r="I126" s="230"/>
      <c r="J126" s="231">
        <f>ROUND(I126*H126,2)</f>
        <v>0</v>
      </c>
      <c r="K126" s="227" t="s">
        <v>1</v>
      </c>
      <c r="L126" s="43"/>
      <c r="M126" s="232" t="s">
        <v>1</v>
      </c>
      <c r="N126" s="233" t="s">
        <v>41</v>
      </c>
      <c r="O126" s="90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6" t="s">
        <v>163</v>
      </c>
      <c r="AT126" s="236" t="s">
        <v>158</v>
      </c>
      <c r="AU126" s="236" t="s">
        <v>85</v>
      </c>
      <c r="AY126" s="16" t="s">
        <v>154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6" t="s">
        <v>83</v>
      </c>
      <c r="BK126" s="237">
        <f>ROUND(I126*H126,2)</f>
        <v>0</v>
      </c>
      <c r="BL126" s="16" t="s">
        <v>163</v>
      </c>
      <c r="BM126" s="236" t="s">
        <v>223</v>
      </c>
    </row>
    <row r="127" s="2" customFormat="1" ht="16.5" customHeight="1">
      <c r="A127" s="37"/>
      <c r="B127" s="38"/>
      <c r="C127" s="225" t="s">
        <v>557</v>
      </c>
      <c r="D127" s="225" t="s">
        <v>158</v>
      </c>
      <c r="E127" s="226" t="s">
        <v>616</v>
      </c>
      <c r="F127" s="227" t="s">
        <v>617</v>
      </c>
      <c r="G127" s="228" t="s">
        <v>186</v>
      </c>
      <c r="H127" s="229">
        <v>1</v>
      </c>
      <c r="I127" s="230"/>
      <c r="J127" s="231">
        <f>ROUND(I127*H127,2)</f>
        <v>0</v>
      </c>
      <c r="K127" s="227" t="s">
        <v>1</v>
      </c>
      <c r="L127" s="43"/>
      <c r="M127" s="232" t="s">
        <v>1</v>
      </c>
      <c r="N127" s="233" t="s">
        <v>41</v>
      </c>
      <c r="O127" s="90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163</v>
      </c>
      <c r="AT127" s="236" t="s">
        <v>158</v>
      </c>
      <c r="AU127" s="236" t="s">
        <v>85</v>
      </c>
      <c r="AY127" s="16" t="s">
        <v>154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163</v>
      </c>
      <c r="BM127" s="236" t="s">
        <v>233</v>
      </c>
    </row>
    <row r="128" s="2" customFormat="1" ht="16.5" customHeight="1">
      <c r="A128" s="37"/>
      <c r="B128" s="38"/>
      <c r="C128" s="225" t="s">
        <v>287</v>
      </c>
      <c r="D128" s="225" t="s">
        <v>158</v>
      </c>
      <c r="E128" s="226" t="s">
        <v>618</v>
      </c>
      <c r="F128" s="227" t="s">
        <v>619</v>
      </c>
      <c r="G128" s="228" t="s">
        <v>620</v>
      </c>
      <c r="H128" s="229">
        <v>8</v>
      </c>
      <c r="I128" s="230"/>
      <c r="J128" s="231">
        <f>ROUND(I128*H128,2)</f>
        <v>0</v>
      </c>
      <c r="K128" s="227" t="s">
        <v>1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163</v>
      </c>
      <c r="AT128" s="236" t="s">
        <v>158</v>
      </c>
      <c r="AU128" s="236" t="s">
        <v>85</v>
      </c>
      <c r="AY128" s="16" t="s">
        <v>154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163</v>
      </c>
      <c r="BM128" s="236" t="s">
        <v>242</v>
      </c>
    </row>
    <row r="129" s="2" customFormat="1" ht="21.75" customHeight="1">
      <c r="A129" s="37"/>
      <c r="B129" s="38"/>
      <c r="C129" s="225" t="s">
        <v>289</v>
      </c>
      <c r="D129" s="225" t="s">
        <v>158</v>
      </c>
      <c r="E129" s="226" t="s">
        <v>531</v>
      </c>
      <c r="F129" s="227" t="s">
        <v>532</v>
      </c>
      <c r="G129" s="228" t="s">
        <v>196</v>
      </c>
      <c r="H129" s="250"/>
      <c r="I129" s="230"/>
      <c r="J129" s="231">
        <f>ROUND(I129*H129,2)</f>
        <v>0</v>
      </c>
      <c r="K129" s="227" t="s">
        <v>1</v>
      </c>
      <c r="L129" s="43"/>
      <c r="M129" s="251" t="s">
        <v>1</v>
      </c>
      <c r="N129" s="252" t="s">
        <v>41</v>
      </c>
      <c r="O129" s="253"/>
      <c r="P129" s="254">
        <f>O129*H129</f>
        <v>0</v>
      </c>
      <c r="Q129" s="254">
        <v>0</v>
      </c>
      <c r="R129" s="254">
        <f>Q129*H129</f>
        <v>0</v>
      </c>
      <c r="S129" s="254">
        <v>0</v>
      </c>
      <c r="T129" s="25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163</v>
      </c>
      <c r="AT129" s="236" t="s">
        <v>158</v>
      </c>
      <c r="AU129" s="236" t="s">
        <v>85</v>
      </c>
      <c r="AY129" s="16" t="s">
        <v>154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163</v>
      </c>
      <c r="BM129" s="236" t="s">
        <v>462</v>
      </c>
    </row>
    <row r="130" s="2" customFormat="1" ht="6.96" customHeight="1">
      <c r="A130" s="37"/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43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sheetProtection sheet="1" autoFilter="0" formatColumns="0" formatRows="0" objects="1" scenarios="1" spinCount="100000" saltValue="pD4SczDOq6QXPOKeUH2WDXZWPrjRAbBCte2b43LNZESqK6iSv1R+7ApknWyxQUEV3hobzntCCkM6mqalVsEb+A==" hashValue="TW4GNBwgalZtPHIYUOyE0w8eJ+ujDEbmDsIJ87PkkCiUDkpoJknbAU/Y/wNbx6RIAwnjXzxZx2eapNEh4wf5vw==" algorithmName="SHA-512" password="CC3D"/>
  <autoFilter ref="C117:K12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127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ROUND(J126,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ROUND((SUM(BE126:BE142)),  2)</f>
        <v>0</v>
      </c>
      <c r="G35" s="37"/>
      <c r="H35" s="37"/>
      <c r="I35" s="163">
        <v>0.20999999999999999</v>
      </c>
      <c r="J35" s="162">
        <f>ROUND(((SUM(BE126:BE142))*I35),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ROUND((SUM(BF126:BF142)),  2)</f>
        <v>0</v>
      </c>
      <c r="G36" s="37"/>
      <c r="H36" s="37"/>
      <c r="I36" s="163">
        <v>0.12</v>
      </c>
      <c r="J36" s="162">
        <f>ROUND(((SUM(BF126:BF142))*I36),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ROUND((SUM(BG126:BG142)),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ROUND((SUM(BH126:BH142)),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ROUND((SUM(BI126:BI142)),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A - Sekce A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J126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J127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134</v>
      </c>
      <c r="E100" s="195"/>
      <c r="F100" s="195"/>
      <c r="G100" s="195"/>
      <c r="H100" s="195"/>
      <c r="I100" s="195"/>
      <c r="J100" s="196">
        <f>J128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135</v>
      </c>
      <c r="E101" s="190"/>
      <c r="F101" s="190"/>
      <c r="G101" s="190"/>
      <c r="H101" s="190"/>
      <c r="I101" s="190"/>
      <c r="J101" s="191">
        <f>J134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136</v>
      </c>
      <c r="E102" s="195"/>
      <c r="F102" s="195"/>
      <c r="G102" s="195"/>
      <c r="H102" s="195"/>
      <c r="I102" s="195"/>
      <c r="J102" s="196">
        <f>J135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137</v>
      </c>
      <c r="E103" s="190"/>
      <c r="F103" s="190"/>
      <c r="G103" s="190"/>
      <c r="H103" s="190"/>
      <c r="I103" s="190"/>
      <c r="J103" s="191">
        <f>J140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2"/>
      <c r="D104" s="194" t="s">
        <v>138</v>
      </c>
      <c r="E104" s="195"/>
      <c r="F104" s="195"/>
      <c r="G104" s="195"/>
      <c r="H104" s="195"/>
      <c r="I104" s="195"/>
      <c r="J104" s="196">
        <f>J141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139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6.25" customHeight="1">
      <c r="A114" s="37"/>
      <c r="B114" s="38"/>
      <c r="C114" s="39"/>
      <c r="D114" s="39"/>
      <c r="E114" s="182" t="str">
        <f>E7</f>
        <v>UHK Palachovy koleje - Částečná rekonstrukce a modernizace - IV.etapa - investiční část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0"/>
      <c r="C115" s="31" t="s">
        <v>124</v>
      </c>
      <c r="D115" s="21"/>
      <c r="E115" s="21"/>
      <c r="F115" s="21"/>
      <c r="G115" s="21"/>
      <c r="H115" s="21"/>
      <c r="I115" s="21"/>
      <c r="J115" s="21"/>
      <c r="K115" s="21"/>
      <c r="L115" s="19"/>
    </row>
    <row r="116" s="2" customFormat="1" ht="16.5" customHeight="1">
      <c r="A116" s="37"/>
      <c r="B116" s="38"/>
      <c r="C116" s="39"/>
      <c r="D116" s="39"/>
      <c r="E116" s="182" t="s">
        <v>125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126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E11</f>
        <v>A - Sekce A - stavební část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F14</f>
        <v>Hradec Králové</v>
      </c>
      <c r="G120" s="39"/>
      <c r="H120" s="39"/>
      <c r="I120" s="31" t="s">
        <v>22</v>
      </c>
      <c r="J120" s="78" t="str">
        <f>IF(J14="","",J14)</f>
        <v>30. 6. 2025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E17</f>
        <v>Univerzita Hradec Králové</v>
      </c>
      <c r="G122" s="39"/>
      <c r="H122" s="39"/>
      <c r="I122" s="31" t="s">
        <v>30</v>
      </c>
      <c r="J122" s="35" t="str">
        <f>E23</f>
        <v>PRIDOS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IF(E20="","",E20)</f>
        <v>Vyplň údaj</v>
      </c>
      <c r="G123" s="39"/>
      <c r="H123" s="39"/>
      <c r="I123" s="31" t="s">
        <v>33</v>
      </c>
      <c r="J123" s="35" t="str">
        <f>E26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8"/>
      <c r="B125" s="199"/>
      <c r="C125" s="200" t="s">
        <v>140</v>
      </c>
      <c r="D125" s="201" t="s">
        <v>61</v>
      </c>
      <c r="E125" s="201" t="s">
        <v>57</v>
      </c>
      <c r="F125" s="201" t="s">
        <v>58</v>
      </c>
      <c r="G125" s="201" t="s">
        <v>141</v>
      </c>
      <c r="H125" s="201" t="s">
        <v>142</v>
      </c>
      <c r="I125" s="201" t="s">
        <v>143</v>
      </c>
      <c r="J125" s="201" t="s">
        <v>130</v>
      </c>
      <c r="K125" s="202" t="s">
        <v>144</v>
      </c>
      <c r="L125" s="203"/>
      <c r="M125" s="99" t="s">
        <v>1</v>
      </c>
      <c r="N125" s="100" t="s">
        <v>40</v>
      </c>
      <c r="O125" s="100" t="s">
        <v>145</v>
      </c>
      <c r="P125" s="100" t="s">
        <v>146</v>
      </c>
      <c r="Q125" s="100" t="s">
        <v>147</v>
      </c>
      <c r="R125" s="100" t="s">
        <v>148</v>
      </c>
      <c r="S125" s="100" t="s">
        <v>149</v>
      </c>
      <c r="T125" s="101" t="s">
        <v>150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7"/>
      <c r="B126" s="38"/>
      <c r="C126" s="106" t="s">
        <v>151</v>
      </c>
      <c r="D126" s="39"/>
      <c r="E126" s="39"/>
      <c r="F126" s="39"/>
      <c r="G126" s="39"/>
      <c r="H126" s="39"/>
      <c r="I126" s="39"/>
      <c r="J126" s="204">
        <f>BK126</f>
        <v>0</v>
      </c>
      <c r="K126" s="39"/>
      <c r="L126" s="43"/>
      <c r="M126" s="102"/>
      <c r="N126" s="205"/>
      <c r="O126" s="103"/>
      <c r="P126" s="206">
        <f>P127+P134+P140</f>
        <v>0</v>
      </c>
      <c r="Q126" s="103"/>
      <c r="R126" s="206">
        <f>R127+R134+R140</f>
        <v>0</v>
      </c>
      <c r="S126" s="103"/>
      <c r="T126" s="207">
        <f>T127+T134+T140</f>
        <v>0.024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132</v>
      </c>
      <c r="BK126" s="208">
        <f>BK127+BK134+BK140</f>
        <v>0</v>
      </c>
    </row>
    <row r="127" s="12" customFormat="1" ht="25.92" customHeight="1">
      <c r="A127" s="12"/>
      <c r="B127" s="209"/>
      <c r="C127" s="210"/>
      <c r="D127" s="211" t="s">
        <v>75</v>
      </c>
      <c r="E127" s="212" t="s">
        <v>152</v>
      </c>
      <c r="F127" s="212" t="s">
        <v>153</v>
      </c>
      <c r="G127" s="210"/>
      <c r="H127" s="210"/>
      <c r="I127" s="213"/>
      <c r="J127" s="214">
        <f>BK127</f>
        <v>0</v>
      </c>
      <c r="K127" s="210"/>
      <c r="L127" s="215"/>
      <c r="M127" s="216"/>
      <c r="N127" s="217"/>
      <c r="O127" s="217"/>
      <c r="P127" s="218">
        <f>P128</f>
        <v>0</v>
      </c>
      <c r="Q127" s="217"/>
      <c r="R127" s="218">
        <f>R128</f>
        <v>0</v>
      </c>
      <c r="S127" s="217"/>
      <c r="T127" s="219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83</v>
      </c>
      <c r="AT127" s="221" t="s">
        <v>75</v>
      </c>
      <c r="AU127" s="221" t="s">
        <v>76</v>
      </c>
      <c r="AY127" s="220" t="s">
        <v>154</v>
      </c>
      <c r="BK127" s="222">
        <f>BK128</f>
        <v>0</v>
      </c>
    </row>
    <row r="128" s="12" customFormat="1" ht="22.8" customHeight="1">
      <c r="A128" s="12"/>
      <c r="B128" s="209"/>
      <c r="C128" s="210"/>
      <c r="D128" s="211" t="s">
        <v>75</v>
      </c>
      <c r="E128" s="223" t="s">
        <v>155</v>
      </c>
      <c r="F128" s="223" t="s">
        <v>156</v>
      </c>
      <c r="G128" s="210"/>
      <c r="H128" s="210"/>
      <c r="I128" s="213"/>
      <c r="J128" s="224">
        <f>BK128</f>
        <v>0</v>
      </c>
      <c r="K128" s="210"/>
      <c r="L128" s="215"/>
      <c r="M128" s="216"/>
      <c r="N128" s="217"/>
      <c r="O128" s="217"/>
      <c r="P128" s="218">
        <f>SUM(P129:P133)</f>
        <v>0</v>
      </c>
      <c r="Q128" s="217"/>
      <c r="R128" s="218">
        <f>SUM(R129:R133)</f>
        <v>0</v>
      </c>
      <c r="S128" s="217"/>
      <c r="T128" s="219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83</v>
      </c>
      <c r="AT128" s="221" t="s">
        <v>75</v>
      </c>
      <c r="AU128" s="221" t="s">
        <v>83</v>
      </c>
      <c r="AY128" s="220" t="s">
        <v>154</v>
      </c>
      <c r="BK128" s="222">
        <f>SUM(BK129:BK133)</f>
        <v>0</v>
      </c>
    </row>
    <row r="129" s="2" customFormat="1" ht="24.15" customHeight="1">
      <c r="A129" s="37"/>
      <c r="B129" s="38"/>
      <c r="C129" s="225" t="s">
        <v>157</v>
      </c>
      <c r="D129" s="225" t="s">
        <v>158</v>
      </c>
      <c r="E129" s="226" t="s">
        <v>159</v>
      </c>
      <c r="F129" s="227" t="s">
        <v>160</v>
      </c>
      <c r="G129" s="228" t="s">
        <v>161</v>
      </c>
      <c r="H129" s="229">
        <v>0.024</v>
      </c>
      <c r="I129" s="230"/>
      <c r="J129" s="231">
        <f>ROUND(I129*H129,2)</f>
        <v>0</v>
      </c>
      <c r="K129" s="227" t="s">
        <v>162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163</v>
      </c>
      <c r="AT129" s="236" t="s">
        <v>158</v>
      </c>
      <c r="AU129" s="236" t="s">
        <v>85</v>
      </c>
      <c r="AY129" s="16" t="s">
        <v>154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163</v>
      </c>
      <c r="BM129" s="236" t="s">
        <v>164</v>
      </c>
    </row>
    <row r="130" s="2" customFormat="1" ht="24.15" customHeight="1">
      <c r="A130" s="37"/>
      <c r="B130" s="38"/>
      <c r="C130" s="225" t="s">
        <v>165</v>
      </c>
      <c r="D130" s="225" t="s">
        <v>158</v>
      </c>
      <c r="E130" s="226" t="s">
        <v>166</v>
      </c>
      <c r="F130" s="227" t="s">
        <v>167</v>
      </c>
      <c r="G130" s="228" t="s">
        <v>161</v>
      </c>
      <c r="H130" s="229">
        <v>0.024</v>
      </c>
      <c r="I130" s="230"/>
      <c r="J130" s="231">
        <f>ROUND(I130*H130,2)</f>
        <v>0</v>
      </c>
      <c r="K130" s="227" t="s">
        <v>162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163</v>
      </c>
      <c r="AT130" s="236" t="s">
        <v>158</v>
      </c>
      <c r="AU130" s="236" t="s">
        <v>85</v>
      </c>
      <c r="AY130" s="16" t="s">
        <v>154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163</v>
      </c>
      <c r="BM130" s="236" t="s">
        <v>168</v>
      </c>
    </row>
    <row r="131" s="2" customFormat="1" ht="24.15" customHeight="1">
      <c r="A131" s="37"/>
      <c r="B131" s="38"/>
      <c r="C131" s="225" t="s">
        <v>169</v>
      </c>
      <c r="D131" s="225" t="s">
        <v>158</v>
      </c>
      <c r="E131" s="226" t="s">
        <v>170</v>
      </c>
      <c r="F131" s="227" t="s">
        <v>171</v>
      </c>
      <c r="G131" s="228" t="s">
        <v>161</v>
      </c>
      <c r="H131" s="229">
        <v>0.216</v>
      </c>
      <c r="I131" s="230"/>
      <c r="J131" s="231">
        <f>ROUND(I131*H131,2)</f>
        <v>0</v>
      </c>
      <c r="K131" s="227" t="s">
        <v>162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163</v>
      </c>
      <c r="AT131" s="236" t="s">
        <v>158</v>
      </c>
      <c r="AU131" s="236" t="s">
        <v>85</v>
      </c>
      <c r="AY131" s="16" t="s">
        <v>154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163</v>
      </c>
      <c r="BM131" s="236" t="s">
        <v>172</v>
      </c>
    </row>
    <row r="132" s="13" customFormat="1">
      <c r="A132" s="13"/>
      <c r="B132" s="238"/>
      <c r="C132" s="239"/>
      <c r="D132" s="240" t="s">
        <v>173</v>
      </c>
      <c r="E132" s="239"/>
      <c r="F132" s="241" t="s">
        <v>174</v>
      </c>
      <c r="G132" s="239"/>
      <c r="H132" s="242">
        <v>0.216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173</v>
      </c>
      <c r="AU132" s="248" t="s">
        <v>85</v>
      </c>
      <c r="AV132" s="13" t="s">
        <v>85</v>
      </c>
      <c r="AW132" s="13" t="s">
        <v>4</v>
      </c>
      <c r="AX132" s="13" t="s">
        <v>83</v>
      </c>
      <c r="AY132" s="248" t="s">
        <v>154</v>
      </c>
    </row>
    <row r="133" s="2" customFormat="1" ht="33" customHeight="1">
      <c r="A133" s="37"/>
      <c r="B133" s="38"/>
      <c r="C133" s="225" t="s">
        <v>175</v>
      </c>
      <c r="D133" s="225" t="s">
        <v>158</v>
      </c>
      <c r="E133" s="226" t="s">
        <v>176</v>
      </c>
      <c r="F133" s="227" t="s">
        <v>177</v>
      </c>
      <c r="G133" s="228" t="s">
        <v>161</v>
      </c>
      <c r="H133" s="229">
        <v>0.024</v>
      </c>
      <c r="I133" s="230"/>
      <c r="J133" s="231">
        <f>ROUND(I133*H133,2)</f>
        <v>0</v>
      </c>
      <c r="K133" s="227" t="s">
        <v>162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163</v>
      </c>
      <c r="AT133" s="236" t="s">
        <v>158</v>
      </c>
      <c r="AU133" s="236" t="s">
        <v>85</v>
      </c>
      <c r="AY133" s="16" t="s">
        <v>154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83</v>
      </c>
      <c r="BK133" s="237">
        <f>ROUND(I133*H133,2)</f>
        <v>0</v>
      </c>
      <c r="BL133" s="16" t="s">
        <v>163</v>
      </c>
      <c r="BM133" s="236" t="s">
        <v>178</v>
      </c>
    </row>
    <row r="134" s="12" customFormat="1" ht="25.92" customHeight="1">
      <c r="A134" s="12"/>
      <c r="B134" s="209"/>
      <c r="C134" s="210"/>
      <c r="D134" s="211" t="s">
        <v>75</v>
      </c>
      <c r="E134" s="212" t="s">
        <v>179</v>
      </c>
      <c r="F134" s="212" t="s">
        <v>180</v>
      </c>
      <c r="G134" s="210"/>
      <c r="H134" s="210"/>
      <c r="I134" s="213"/>
      <c r="J134" s="214">
        <f>BK134</f>
        <v>0</v>
      </c>
      <c r="K134" s="210"/>
      <c r="L134" s="215"/>
      <c r="M134" s="216"/>
      <c r="N134" s="217"/>
      <c r="O134" s="217"/>
      <c r="P134" s="218">
        <f>P135</f>
        <v>0</v>
      </c>
      <c r="Q134" s="217"/>
      <c r="R134" s="218">
        <f>R135</f>
        <v>0</v>
      </c>
      <c r="S134" s="217"/>
      <c r="T134" s="219">
        <f>T135</f>
        <v>0.024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85</v>
      </c>
      <c r="AT134" s="221" t="s">
        <v>75</v>
      </c>
      <c r="AU134" s="221" t="s">
        <v>76</v>
      </c>
      <c r="AY134" s="220" t="s">
        <v>154</v>
      </c>
      <c r="BK134" s="222">
        <f>BK135</f>
        <v>0</v>
      </c>
    </row>
    <row r="135" s="12" customFormat="1" ht="22.8" customHeight="1">
      <c r="A135" s="12"/>
      <c r="B135" s="209"/>
      <c r="C135" s="210"/>
      <c r="D135" s="211" t="s">
        <v>75</v>
      </c>
      <c r="E135" s="223" t="s">
        <v>181</v>
      </c>
      <c r="F135" s="223" t="s">
        <v>182</v>
      </c>
      <c r="G135" s="210"/>
      <c r="H135" s="210"/>
      <c r="I135" s="213"/>
      <c r="J135" s="224">
        <f>BK135</f>
        <v>0</v>
      </c>
      <c r="K135" s="210"/>
      <c r="L135" s="215"/>
      <c r="M135" s="216"/>
      <c r="N135" s="217"/>
      <c r="O135" s="217"/>
      <c r="P135" s="218">
        <f>SUM(P136:P139)</f>
        <v>0</v>
      </c>
      <c r="Q135" s="217"/>
      <c r="R135" s="218">
        <f>SUM(R136:R139)</f>
        <v>0</v>
      </c>
      <c r="S135" s="217"/>
      <c r="T135" s="219">
        <f>SUM(T136:T139)</f>
        <v>0.024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0" t="s">
        <v>85</v>
      </c>
      <c r="AT135" s="221" t="s">
        <v>75</v>
      </c>
      <c r="AU135" s="221" t="s">
        <v>83</v>
      </c>
      <c r="AY135" s="220" t="s">
        <v>154</v>
      </c>
      <c r="BK135" s="222">
        <f>SUM(BK136:BK139)</f>
        <v>0</v>
      </c>
    </row>
    <row r="136" s="2" customFormat="1" ht="37.8" customHeight="1">
      <c r="A136" s="37"/>
      <c r="B136" s="38"/>
      <c r="C136" s="225" t="s">
        <v>183</v>
      </c>
      <c r="D136" s="225" t="s">
        <v>158</v>
      </c>
      <c r="E136" s="226" t="s">
        <v>184</v>
      </c>
      <c r="F136" s="227" t="s">
        <v>185</v>
      </c>
      <c r="G136" s="228" t="s">
        <v>186</v>
      </c>
      <c r="H136" s="229">
        <v>1</v>
      </c>
      <c r="I136" s="230"/>
      <c r="J136" s="231">
        <f>ROUND(I136*H136,2)</f>
        <v>0</v>
      </c>
      <c r="K136" s="227" t="s">
        <v>1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187</v>
      </c>
      <c r="AT136" s="236" t="s">
        <v>158</v>
      </c>
      <c r="AU136" s="236" t="s">
        <v>85</v>
      </c>
      <c r="AY136" s="16" t="s">
        <v>154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187</v>
      </c>
      <c r="BM136" s="236" t="s">
        <v>188</v>
      </c>
    </row>
    <row r="137" s="13" customFormat="1">
      <c r="A137" s="13"/>
      <c r="B137" s="238"/>
      <c r="C137" s="239"/>
      <c r="D137" s="240" t="s">
        <v>173</v>
      </c>
      <c r="E137" s="249" t="s">
        <v>1</v>
      </c>
      <c r="F137" s="241" t="s">
        <v>189</v>
      </c>
      <c r="G137" s="239"/>
      <c r="H137" s="242">
        <v>1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173</v>
      </c>
      <c r="AU137" s="248" t="s">
        <v>85</v>
      </c>
      <c r="AV137" s="13" t="s">
        <v>85</v>
      </c>
      <c r="AW137" s="13" t="s">
        <v>32</v>
      </c>
      <c r="AX137" s="13" t="s">
        <v>83</v>
      </c>
      <c r="AY137" s="248" t="s">
        <v>154</v>
      </c>
    </row>
    <row r="138" s="2" customFormat="1" ht="24.15" customHeight="1">
      <c r="A138" s="37"/>
      <c r="B138" s="38"/>
      <c r="C138" s="225" t="s">
        <v>190</v>
      </c>
      <c r="D138" s="225" t="s">
        <v>158</v>
      </c>
      <c r="E138" s="226" t="s">
        <v>191</v>
      </c>
      <c r="F138" s="227" t="s">
        <v>192</v>
      </c>
      <c r="G138" s="228" t="s">
        <v>186</v>
      </c>
      <c r="H138" s="229">
        <v>1</v>
      </c>
      <c r="I138" s="230"/>
      <c r="J138" s="231">
        <f>ROUND(I138*H138,2)</f>
        <v>0</v>
      </c>
      <c r="K138" s="227" t="s">
        <v>162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0.024</v>
      </c>
      <c r="T138" s="235">
        <f>S138*H138</f>
        <v>0.024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187</v>
      </c>
      <c r="AT138" s="236" t="s">
        <v>158</v>
      </c>
      <c r="AU138" s="236" t="s">
        <v>85</v>
      </c>
      <c r="AY138" s="16" t="s">
        <v>154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187</v>
      </c>
      <c r="BM138" s="236" t="s">
        <v>193</v>
      </c>
    </row>
    <row r="139" s="2" customFormat="1" ht="24.15" customHeight="1">
      <c r="A139" s="37"/>
      <c r="B139" s="38"/>
      <c r="C139" s="225" t="s">
        <v>8</v>
      </c>
      <c r="D139" s="225" t="s">
        <v>158</v>
      </c>
      <c r="E139" s="226" t="s">
        <v>194</v>
      </c>
      <c r="F139" s="227" t="s">
        <v>195</v>
      </c>
      <c r="G139" s="228" t="s">
        <v>196</v>
      </c>
      <c r="H139" s="250"/>
      <c r="I139" s="230"/>
      <c r="J139" s="231">
        <f>ROUND(I139*H139,2)</f>
        <v>0</v>
      </c>
      <c r="K139" s="227" t="s">
        <v>162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187</v>
      </c>
      <c r="AT139" s="236" t="s">
        <v>158</v>
      </c>
      <c r="AU139" s="236" t="s">
        <v>85</v>
      </c>
      <c r="AY139" s="16" t="s">
        <v>154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187</v>
      </c>
      <c r="BM139" s="236" t="s">
        <v>197</v>
      </c>
    </row>
    <row r="140" s="12" customFormat="1" ht="25.92" customHeight="1">
      <c r="A140" s="12"/>
      <c r="B140" s="209"/>
      <c r="C140" s="210"/>
      <c r="D140" s="211" t="s">
        <v>75</v>
      </c>
      <c r="E140" s="212" t="s">
        <v>198</v>
      </c>
      <c r="F140" s="212" t="s">
        <v>198</v>
      </c>
      <c r="G140" s="210"/>
      <c r="H140" s="210"/>
      <c r="I140" s="213"/>
      <c r="J140" s="214">
        <f>BK140</f>
        <v>0</v>
      </c>
      <c r="K140" s="210"/>
      <c r="L140" s="215"/>
      <c r="M140" s="216"/>
      <c r="N140" s="217"/>
      <c r="O140" s="217"/>
      <c r="P140" s="218">
        <f>P141</f>
        <v>0</v>
      </c>
      <c r="Q140" s="217"/>
      <c r="R140" s="218">
        <f>R141</f>
        <v>0</v>
      </c>
      <c r="S140" s="217"/>
      <c r="T140" s="219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163</v>
      </c>
      <c r="AT140" s="221" t="s">
        <v>75</v>
      </c>
      <c r="AU140" s="221" t="s">
        <v>76</v>
      </c>
      <c r="AY140" s="220" t="s">
        <v>154</v>
      </c>
      <c r="BK140" s="222">
        <f>BK141</f>
        <v>0</v>
      </c>
    </row>
    <row r="141" s="12" customFormat="1" ht="22.8" customHeight="1">
      <c r="A141" s="12"/>
      <c r="B141" s="209"/>
      <c r="C141" s="210"/>
      <c r="D141" s="211" t="s">
        <v>75</v>
      </c>
      <c r="E141" s="223" t="s">
        <v>199</v>
      </c>
      <c r="F141" s="223" t="s">
        <v>200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P142</f>
        <v>0</v>
      </c>
      <c r="Q141" s="217"/>
      <c r="R141" s="218">
        <f>R142</f>
        <v>0</v>
      </c>
      <c r="S141" s="217"/>
      <c r="T141" s="219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163</v>
      </c>
      <c r="AT141" s="221" t="s">
        <v>75</v>
      </c>
      <c r="AU141" s="221" t="s">
        <v>83</v>
      </c>
      <c r="AY141" s="220" t="s">
        <v>154</v>
      </c>
      <c r="BK141" s="222">
        <f>BK142</f>
        <v>0</v>
      </c>
    </row>
    <row r="142" s="2" customFormat="1" ht="37.8" customHeight="1">
      <c r="A142" s="37"/>
      <c r="B142" s="38"/>
      <c r="C142" s="225" t="s">
        <v>201</v>
      </c>
      <c r="D142" s="225" t="s">
        <v>158</v>
      </c>
      <c r="E142" s="226" t="s">
        <v>202</v>
      </c>
      <c r="F142" s="227" t="s">
        <v>203</v>
      </c>
      <c r="G142" s="228" t="s">
        <v>186</v>
      </c>
      <c r="H142" s="229">
        <v>1</v>
      </c>
      <c r="I142" s="230"/>
      <c r="J142" s="231">
        <f>ROUND(I142*H142,2)</f>
        <v>0</v>
      </c>
      <c r="K142" s="227" t="s">
        <v>1</v>
      </c>
      <c r="L142" s="43"/>
      <c r="M142" s="251" t="s">
        <v>1</v>
      </c>
      <c r="N142" s="252" t="s">
        <v>41</v>
      </c>
      <c r="O142" s="253"/>
      <c r="P142" s="254">
        <f>O142*H142</f>
        <v>0</v>
      </c>
      <c r="Q142" s="254">
        <v>0</v>
      </c>
      <c r="R142" s="254">
        <f>Q142*H142</f>
        <v>0</v>
      </c>
      <c r="S142" s="254">
        <v>0</v>
      </c>
      <c r="T142" s="25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204</v>
      </c>
      <c r="AT142" s="236" t="s">
        <v>158</v>
      </c>
      <c r="AU142" s="236" t="s">
        <v>85</v>
      </c>
      <c r="AY142" s="16" t="s">
        <v>154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204</v>
      </c>
      <c r="BM142" s="236" t="s">
        <v>205</v>
      </c>
    </row>
    <row r="143" s="2" customFormat="1" ht="6.96" customHeight="1">
      <c r="A143" s="37"/>
      <c r="B143" s="65"/>
      <c r="C143" s="66"/>
      <c r="D143" s="66"/>
      <c r="E143" s="66"/>
      <c r="F143" s="66"/>
      <c r="G143" s="66"/>
      <c r="H143" s="66"/>
      <c r="I143" s="66"/>
      <c r="J143" s="66"/>
      <c r="K143" s="66"/>
      <c r="L143" s="43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sheet="1" autoFilter="0" formatColumns="0" formatRows="0" objects="1" scenarios="1" spinCount="100000" saltValue="S/Xher/0m0fr1b+yFC6PGqAoyktpw+9AzjH0VK0OGnl5Pa23li/a8q9HHjkJdVhodTDeS3jnJfqdciPCwhBuVg==" hashValue="sFK3+kmbzdPsTwQOTVKeA48I4Ti8wR2Qi3P0rNH1ImD5dxwlkXOnhrQI+EfxLLrciRrkrG8h8QGbh9DoNUZNiA==" algorithmName="SHA-512" password="CC3D"/>
  <autoFilter ref="C125:K1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206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ROUND((SUM(BE123:BE138)),  2)</f>
        <v>0</v>
      </c>
      <c r="G35" s="37"/>
      <c r="H35" s="37"/>
      <c r="I35" s="163">
        <v>0.20999999999999999</v>
      </c>
      <c r="J35" s="162">
        <f>ROUND(((SUM(BE123:BE138))*I35),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ROUND((SUM(BF123:BF138)),  2)</f>
        <v>0</v>
      </c>
      <c r="G36" s="37"/>
      <c r="H36" s="37"/>
      <c r="I36" s="163">
        <v>0.12</v>
      </c>
      <c r="J36" s="162">
        <f>ROUND(((SUM(BF123:BF138))*I36),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ROUND((SUM(BG123:BG138)),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ROUND((SUM(BH123:BH138)),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ROUND((SUM(BI123:BI138)),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B - Sekce B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135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207</v>
      </c>
      <c r="E100" s="195"/>
      <c r="F100" s="195"/>
      <c r="G100" s="195"/>
      <c r="H100" s="195"/>
      <c r="I100" s="195"/>
      <c r="J100" s="196">
        <f>J125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208</v>
      </c>
      <c r="E101" s="195"/>
      <c r="F101" s="195"/>
      <c r="G101" s="195"/>
      <c r="H101" s="195"/>
      <c r="I101" s="195"/>
      <c r="J101" s="196">
        <f>J131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139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9"/>
      <c r="D111" s="39"/>
      <c r="E111" s="182" t="str">
        <f>E7</f>
        <v>UHK Palachovy koleje - Částečná rekonstrukce a modernizace - IV.etapa - investiční část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124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6.5" customHeight="1">
      <c r="A113" s="37"/>
      <c r="B113" s="38"/>
      <c r="C113" s="39"/>
      <c r="D113" s="39"/>
      <c r="E113" s="182" t="s">
        <v>125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126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E11</f>
        <v>B - Sekce B - stavební část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F14</f>
        <v>Hradec Králové</v>
      </c>
      <c r="G117" s="39"/>
      <c r="H117" s="39"/>
      <c r="I117" s="31" t="s">
        <v>22</v>
      </c>
      <c r="J117" s="78" t="str">
        <f>IF(J14="","",J14)</f>
        <v>30. 6. 2025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E17</f>
        <v>Univerzita Hradec Králové</v>
      </c>
      <c r="G119" s="39"/>
      <c r="H119" s="39"/>
      <c r="I119" s="31" t="s">
        <v>30</v>
      </c>
      <c r="J119" s="35" t="str">
        <f>E23</f>
        <v>PRIDOS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IF(E20="","",E20)</f>
        <v>Vyplň údaj</v>
      </c>
      <c r="G120" s="39"/>
      <c r="H120" s="39"/>
      <c r="I120" s="31" t="s">
        <v>33</v>
      </c>
      <c r="J120" s="35" t="str">
        <f>E26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8"/>
      <c r="B122" s="199"/>
      <c r="C122" s="200" t="s">
        <v>140</v>
      </c>
      <c r="D122" s="201" t="s">
        <v>61</v>
      </c>
      <c r="E122" s="201" t="s">
        <v>57</v>
      </c>
      <c r="F122" s="201" t="s">
        <v>58</v>
      </c>
      <c r="G122" s="201" t="s">
        <v>141</v>
      </c>
      <c r="H122" s="201" t="s">
        <v>142</v>
      </c>
      <c r="I122" s="201" t="s">
        <v>143</v>
      </c>
      <c r="J122" s="201" t="s">
        <v>130</v>
      </c>
      <c r="K122" s="202" t="s">
        <v>144</v>
      </c>
      <c r="L122" s="203"/>
      <c r="M122" s="99" t="s">
        <v>1</v>
      </c>
      <c r="N122" s="100" t="s">
        <v>40</v>
      </c>
      <c r="O122" s="100" t="s">
        <v>145</v>
      </c>
      <c r="P122" s="100" t="s">
        <v>146</v>
      </c>
      <c r="Q122" s="100" t="s">
        <v>147</v>
      </c>
      <c r="R122" s="100" t="s">
        <v>148</v>
      </c>
      <c r="S122" s="100" t="s">
        <v>149</v>
      </c>
      <c r="T122" s="101" t="s">
        <v>150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7"/>
      <c r="B123" s="38"/>
      <c r="C123" s="106" t="s">
        <v>151</v>
      </c>
      <c r="D123" s="39"/>
      <c r="E123" s="39"/>
      <c r="F123" s="39"/>
      <c r="G123" s="39"/>
      <c r="H123" s="39"/>
      <c r="I123" s="39"/>
      <c r="J123" s="204">
        <f>BK123</f>
        <v>0</v>
      </c>
      <c r="K123" s="39"/>
      <c r="L123" s="43"/>
      <c r="M123" s="102"/>
      <c r="N123" s="205"/>
      <c r="O123" s="103"/>
      <c r="P123" s="206">
        <f>P124</f>
        <v>0</v>
      </c>
      <c r="Q123" s="103"/>
      <c r="R123" s="206">
        <f>R124</f>
        <v>0.36960000000000004</v>
      </c>
      <c r="S123" s="103"/>
      <c r="T123" s="207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132</v>
      </c>
      <c r="BK123" s="208">
        <f>BK124</f>
        <v>0</v>
      </c>
    </row>
    <row r="124" s="12" customFormat="1" ht="25.92" customHeight="1">
      <c r="A124" s="12"/>
      <c r="B124" s="209"/>
      <c r="C124" s="210"/>
      <c r="D124" s="211" t="s">
        <v>75</v>
      </c>
      <c r="E124" s="212" t="s">
        <v>179</v>
      </c>
      <c r="F124" s="212" t="s">
        <v>180</v>
      </c>
      <c r="G124" s="210"/>
      <c r="H124" s="210"/>
      <c r="I124" s="213"/>
      <c r="J124" s="214">
        <f>BK124</f>
        <v>0</v>
      </c>
      <c r="K124" s="210"/>
      <c r="L124" s="215"/>
      <c r="M124" s="216"/>
      <c r="N124" s="217"/>
      <c r="O124" s="217"/>
      <c r="P124" s="218">
        <f>P125+P131</f>
        <v>0</v>
      </c>
      <c r="Q124" s="217"/>
      <c r="R124" s="218">
        <f>R125+R131</f>
        <v>0.36960000000000004</v>
      </c>
      <c r="S124" s="217"/>
      <c r="T124" s="219">
        <f>T125+T131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0" t="s">
        <v>85</v>
      </c>
      <c r="AT124" s="221" t="s">
        <v>75</v>
      </c>
      <c r="AU124" s="221" t="s">
        <v>76</v>
      </c>
      <c r="AY124" s="220" t="s">
        <v>154</v>
      </c>
      <c r="BK124" s="222">
        <f>BK125+BK131</f>
        <v>0</v>
      </c>
    </row>
    <row r="125" s="12" customFormat="1" ht="22.8" customHeight="1">
      <c r="A125" s="12"/>
      <c r="B125" s="209"/>
      <c r="C125" s="210"/>
      <c r="D125" s="211" t="s">
        <v>75</v>
      </c>
      <c r="E125" s="223" t="s">
        <v>209</v>
      </c>
      <c r="F125" s="223" t="s">
        <v>210</v>
      </c>
      <c r="G125" s="210"/>
      <c r="H125" s="210"/>
      <c r="I125" s="213"/>
      <c r="J125" s="224">
        <f>BK125</f>
        <v>0</v>
      </c>
      <c r="K125" s="210"/>
      <c r="L125" s="215"/>
      <c r="M125" s="216"/>
      <c r="N125" s="217"/>
      <c r="O125" s="217"/>
      <c r="P125" s="218">
        <f>SUM(P126:P130)</f>
        <v>0</v>
      </c>
      <c r="Q125" s="217"/>
      <c r="R125" s="218">
        <f>SUM(R126:R130)</f>
        <v>0</v>
      </c>
      <c r="S125" s="217"/>
      <c r="T125" s="219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0" t="s">
        <v>85</v>
      </c>
      <c r="AT125" s="221" t="s">
        <v>75</v>
      </c>
      <c r="AU125" s="221" t="s">
        <v>83</v>
      </c>
      <c r="AY125" s="220" t="s">
        <v>154</v>
      </c>
      <c r="BK125" s="222">
        <f>SUM(BK126:BK130)</f>
        <v>0</v>
      </c>
    </row>
    <row r="126" s="2" customFormat="1" ht="24.15" customHeight="1">
      <c r="A126" s="37"/>
      <c r="B126" s="38"/>
      <c r="C126" s="225" t="s">
        <v>211</v>
      </c>
      <c r="D126" s="225" t="s">
        <v>158</v>
      </c>
      <c r="E126" s="226" t="s">
        <v>212</v>
      </c>
      <c r="F126" s="227" t="s">
        <v>213</v>
      </c>
      <c r="G126" s="228" t="s">
        <v>186</v>
      </c>
      <c r="H126" s="229">
        <v>3</v>
      </c>
      <c r="I126" s="230"/>
      <c r="J126" s="231">
        <f>ROUND(I126*H126,2)</f>
        <v>0</v>
      </c>
      <c r="K126" s="227" t="s">
        <v>1</v>
      </c>
      <c r="L126" s="43"/>
      <c r="M126" s="232" t="s">
        <v>1</v>
      </c>
      <c r="N126" s="233" t="s">
        <v>41</v>
      </c>
      <c r="O126" s="90"/>
      <c r="P126" s="234">
        <f>O126*H126</f>
        <v>0</v>
      </c>
      <c r="Q126" s="234">
        <v>0</v>
      </c>
      <c r="R126" s="234">
        <f>Q126*H126</f>
        <v>0</v>
      </c>
      <c r="S126" s="234">
        <v>0</v>
      </c>
      <c r="T126" s="235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6" t="s">
        <v>187</v>
      </c>
      <c r="AT126" s="236" t="s">
        <v>158</v>
      </c>
      <c r="AU126" s="236" t="s">
        <v>85</v>
      </c>
      <c r="AY126" s="16" t="s">
        <v>154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6" t="s">
        <v>83</v>
      </c>
      <c r="BK126" s="237">
        <f>ROUND(I126*H126,2)</f>
        <v>0</v>
      </c>
      <c r="BL126" s="16" t="s">
        <v>187</v>
      </c>
      <c r="BM126" s="236" t="s">
        <v>214</v>
      </c>
    </row>
    <row r="127" s="13" customFormat="1">
      <c r="A127" s="13"/>
      <c r="B127" s="238"/>
      <c r="C127" s="239"/>
      <c r="D127" s="240" t="s">
        <v>173</v>
      </c>
      <c r="E127" s="249" t="s">
        <v>1</v>
      </c>
      <c r="F127" s="241" t="s">
        <v>215</v>
      </c>
      <c r="G127" s="239"/>
      <c r="H127" s="242">
        <v>1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173</v>
      </c>
      <c r="AU127" s="248" t="s">
        <v>85</v>
      </c>
      <c r="AV127" s="13" t="s">
        <v>85</v>
      </c>
      <c r="AW127" s="13" t="s">
        <v>32</v>
      </c>
      <c r="AX127" s="13" t="s">
        <v>76</v>
      </c>
      <c r="AY127" s="248" t="s">
        <v>154</v>
      </c>
    </row>
    <row r="128" s="13" customFormat="1">
      <c r="A128" s="13"/>
      <c r="B128" s="238"/>
      <c r="C128" s="239"/>
      <c r="D128" s="240" t="s">
        <v>173</v>
      </c>
      <c r="E128" s="249" t="s">
        <v>1</v>
      </c>
      <c r="F128" s="241" t="s">
        <v>216</v>
      </c>
      <c r="G128" s="239"/>
      <c r="H128" s="242">
        <v>2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173</v>
      </c>
      <c r="AU128" s="248" t="s">
        <v>85</v>
      </c>
      <c r="AV128" s="13" t="s">
        <v>85</v>
      </c>
      <c r="AW128" s="13" t="s">
        <v>32</v>
      </c>
      <c r="AX128" s="13" t="s">
        <v>76</v>
      </c>
      <c r="AY128" s="248" t="s">
        <v>154</v>
      </c>
    </row>
    <row r="129" s="14" customFormat="1">
      <c r="A129" s="14"/>
      <c r="B129" s="256"/>
      <c r="C129" s="257"/>
      <c r="D129" s="240" t="s">
        <v>173</v>
      </c>
      <c r="E129" s="258" t="s">
        <v>1</v>
      </c>
      <c r="F129" s="259" t="s">
        <v>217</v>
      </c>
      <c r="G129" s="257"/>
      <c r="H129" s="260">
        <v>3</v>
      </c>
      <c r="I129" s="261"/>
      <c r="J129" s="257"/>
      <c r="K129" s="257"/>
      <c r="L129" s="262"/>
      <c r="M129" s="263"/>
      <c r="N129" s="264"/>
      <c r="O129" s="264"/>
      <c r="P129" s="264"/>
      <c r="Q129" s="264"/>
      <c r="R129" s="264"/>
      <c r="S129" s="264"/>
      <c r="T129" s="26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6" t="s">
        <v>173</v>
      </c>
      <c r="AU129" s="266" t="s">
        <v>85</v>
      </c>
      <c r="AV129" s="14" t="s">
        <v>163</v>
      </c>
      <c r="AW129" s="14" t="s">
        <v>32</v>
      </c>
      <c r="AX129" s="14" t="s">
        <v>83</v>
      </c>
      <c r="AY129" s="266" t="s">
        <v>154</v>
      </c>
    </row>
    <row r="130" s="2" customFormat="1" ht="24.15" customHeight="1">
      <c r="A130" s="37"/>
      <c r="B130" s="38"/>
      <c r="C130" s="225" t="s">
        <v>187</v>
      </c>
      <c r="D130" s="225" t="s">
        <v>158</v>
      </c>
      <c r="E130" s="226" t="s">
        <v>218</v>
      </c>
      <c r="F130" s="227" t="s">
        <v>219</v>
      </c>
      <c r="G130" s="228" t="s">
        <v>196</v>
      </c>
      <c r="H130" s="250"/>
      <c r="I130" s="230"/>
      <c r="J130" s="231">
        <f>ROUND(I130*H130,2)</f>
        <v>0</v>
      </c>
      <c r="K130" s="227" t="s">
        <v>162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187</v>
      </c>
      <c r="AT130" s="236" t="s">
        <v>158</v>
      </c>
      <c r="AU130" s="236" t="s">
        <v>85</v>
      </c>
      <c r="AY130" s="16" t="s">
        <v>154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187</v>
      </c>
      <c r="BM130" s="236" t="s">
        <v>220</v>
      </c>
    </row>
    <row r="131" s="12" customFormat="1" ht="22.8" customHeight="1">
      <c r="A131" s="12"/>
      <c r="B131" s="209"/>
      <c r="C131" s="210"/>
      <c r="D131" s="211" t="s">
        <v>75</v>
      </c>
      <c r="E131" s="223" t="s">
        <v>221</v>
      </c>
      <c r="F131" s="223" t="s">
        <v>222</v>
      </c>
      <c r="G131" s="210"/>
      <c r="H131" s="210"/>
      <c r="I131" s="213"/>
      <c r="J131" s="224">
        <f>BK131</f>
        <v>0</v>
      </c>
      <c r="K131" s="210"/>
      <c r="L131" s="215"/>
      <c r="M131" s="216"/>
      <c r="N131" s="217"/>
      <c r="O131" s="217"/>
      <c r="P131" s="218">
        <f>SUM(P132:P138)</f>
        <v>0</v>
      </c>
      <c r="Q131" s="217"/>
      <c r="R131" s="218">
        <f>SUM(R132:R138)</f>
        <v>0.36960000000000004</v>
      </c>
      <c r="S131" s="217"/>
      <c r="T131" s="219">
        <f>SUM(T132:T138)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85</v>
      </c>
      <c r="AT131" s="221" t="s">
        <v>75</v>
      </c>
      <c r="AU131" s="221" t="s">
        <v>83</v>
      </c>
      <c r="AY131" s="220" t="s">
        <v>154</v>
      </c>
      <c r="BK131" s="222">
        <f>SUM(BK132:BK138)</f>
        <v>0</v>
      </c>
    </row>
    <row r="132" s="2" customFormat="1" ht="24.15" customHeight="1">
      <c r="A132" s="37"/>
      <c r="B132" s="38"/>
      <c r="C132" s="225" t="s">
        <v>223</v>
      </c>
      <c r="D132" s="225" t="s">
        <v>158</v>
      </c>
      <c r="E132" s="226" t="s">
        <v>224</v>
      </c>
      <c r="F132" s="227" t="s">
        <v>225</v>
      </c>
      <c r="G132" s="228" t="s">
        <v>226</v>
      </c>
      <c r="H132" s="229">
        <v>84</v>
      </c>
      <c r="I132" s="230"/>
      <c r="J132" s="231">
        <f>ROUND(I132*H132,2)</f>
        <v>0</v>
      </c>
      <c r="K132" s="227" t="s">
        <v>162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0.00029999999999999997</v>
      </c>
      <c r="R132" s="234">
        <f>Q132*H132</f>
        <v>0.025199999999999997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187</v>
      </c>
      <c r="AT132" s="236" t="s">
        <v>158</v>
      </c>
      <c r="AU132" s="236" t="s">
        <v>85</v>
      </c>
      <c r="AY132" s="16" t="s">
        <v>154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187</v>
      </c>
      <c r="BM132" s="236" t="s">
        <v>227</v>
      </c>
    </row>
    <row r="133" s="13" customFormat="1">
      <c r="A133" s="13"/>
      <c r="B133" s="238"/>
      <c r="C133" s="239"/>
      <c r="D133" s="240" t="s">
        <v>173</v>
      </c>
      <c r="E133" s="239"/>
      <c r="F133" s="241" t="s">
        <v>228</v>
      </c>
      <c r="G133" s="239"/>
      <c r="H133" s="242">
        <v>84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173</v>
      </c>
      <c r="AU133" s="248" t="s">
        <v>85</v>
      </c>
      <c r="AV133" s="13" t="s">
        <v>85</v>
      </c>
      <c r="AW133" s="13" t="s">
        <v>4</v>
      </c>
      <c r="AX133" s="13" t="s">
        <v>83</v>
      </c>
      <c r="AY133" s="248" t="s">
        <v>154</v>
      </c>
    </row>
    <row r="134" s="2" customFormat="1" ht="24.15" customHeight="1">
      <c r="A134" s="37"/>
      <c r="B134" s="38"/>
      <c r="C134" s="225" t="s">
        <v>229</v>
      </c>
      <c r="D134" s="225" t="s">
        <v>158</v>
      </c>
      <c r="E134" s="226" t="s">
        <v>230</v>
      </c>
      <c r="F134" s="227" t="s">
        <v>231</v>
      </c>
      <c r="G134" s="228" t="s">
        <v>226</v>
      </c>
      <c r="H134" s="229">
        <v>42</v>
      </c>
      <c r="I134" s="230"/>
      <c r="J134" s="231">
        <f>ROUND(I134*H134,2)</f>
        <v>0</v>
      </c>
      <c r="K134" s="227" t="s">
        <v>162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0.001</v>
      </c>
      <c r="R134" s="234">
        <f>Q134*H134</f>
        <v>0.042000000000000003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187</v>
      </c>
      <c r="AT134" s="236" t="s">
        <v>158</v>
      </c>
      <c r="AU134" s="236" t="s">
        <v>85</v>
      </c>
      <c r="AY134" s="16" t="s">
        <v>154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187</v>
      </c>
      <c r="BM134" s="236" t="s">
        <v>232</v>
      </c>
    </row>
    <row r="135" s="2" customFormat="1" ht="24.15" customHeight="1">
      <c r="A135" s="37"/>
      <c r="B135" s="38"/>
      <c r="C135" s="225" t="s">
        <v>233</v>
      </c>
      <c r="D135" s="225" t="s">
        <v>158</v>
      </c>
      <c r="E135" s="226" t="s">
        <v>234</v>
      </c>
      <c r="F135" s="227" t="s">
        <v>235</v>
      </c>
      <c r="G135" s="228" t="s">
        <v>226</v>
      </c>
      <c r="H135" s="229">
        <v>42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0.0032000000000000002</v>
      </c>
      <c r="R135" s="234">
        <f>Q135*H135</f>
        <v>0.13440000000000002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187</v>
      </c>
      <c r="AT135" s="236" t="s">
        <v>158</v>
      </c>
      <c r="AU135" s="236" t="s">
        <v>85</v>
      </c>
      <c r="AY135" s="16" t="s">
        <v>154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187</v>
      </c>
      <c r="BM135" s="236" t="s">
        <v>236</v>
      </c>
    </row>
    <row r="136" s="13" customFormat="1">
      <c r="A136" s="13"/>
      <c r="B136" s="238"/>
      <c r="C136" s="239"/>
      <c r="D136" s="240" t="s">
        <v>173</v>
      </c>
      <c r="E136" s="249" t="s">
        <v>1</v>
      </c>
      <c r="F136" s="241" t="s">
        <v>237</v>
      </c>
      <c r="G136" s="239"/>
      <c r="H136" s="242">
        <v>42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173</v>
      </c>
      <c r="AU136" s="248" t="s">
        <v>85</v>
      </c>
      <c r="AV136" s="13" t="s">
        <v>85</v>
      </c>
      <c r="AW136" s="13" t="s">
        <v>32</v>
      </c>
      <c r="AX136" s="13" t="s">
        <v>83</v>
      </c>
      <c r="AY136" s="248" t="s">
        <v>154</v>
      </c>
    </row>
    <row r="137" s="2" customFormat="1" ht="24.15" customHeight="1">
      <c r="A137" s="37"/>
      <c r="B137" s="38"/>
      <c r="C137" s="225" t="s">
        <v>238</v>
      </c>
      <c r="D137" s="225" t="s">
        <v>158</v>
      </c>
      <c r="E137" s="226" t="s">
        <v>239</v>
      </c>
      <c r="F137" s="227" t="s">
        <v>240</v>
      </c>
      <c r="G137" s="228" t="s">
        <v>226</v>
      </c>
      <c r="H137" s="229">
        <v>42</v>
      </c>
      <c r="I137" s="230"/>
      <c r="J137" s="231">
        <f>ROUND(I137*H137,2)</f>
        <v>0</v>
      </c>
      <c r="K137" s="227" t="s">
        <v>162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0.0040000000000000001</v>
      </c>
      <c r="R137" s="234">
        <f>Q137*H137</f>
        <v>0.16800000000000001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187</v>
      </c>
      <c r="AT137" s="236" t="s">
        <v>158</v>
      </c>
      <c r="AU137" s="236" t="s">
        <v>85</v>
      </c>
      <c r="AY137" s="16" t="s">
        <v>154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187</v>
      </c>
      <c r="BM137" s="236" t="s">
        <v>241</v>
      </c>
    </row>
    <row r="138" s="2" customFormat="1" ht="24.15" customHeight="1">
      <c r="A138" s="37"/>
      <c r="B138" s="38"/>
      <c r="C138" s="225" t="s">
        <v>242</v>
      </c>
      <c r="D138" s="225" t="s">
        <v>158</v>
      </c>
      <c r="E138" s="226" t="s">
        <v>243</v>
      </c>
      <c r="F138" s="227" t="s">
        <v>244</v>
      </c>
      <c r="G138" s="228" t="s">
        <v>196</v>
      </c>
      <c r="H138" s="250"/>
      <c r="I138" s="230"/>
      <c r="J138" s="231">
        <f>ROUND(I138*H138,2)</f>
        <v>0</v>
      </c>
      <c r="K138" s="227" t="s">
        <v>162</v>
      </c>
      <c r="L138" s="43"/>
      <c r="M138" s="251" t="s">
        <v>1</v>
      </c>
      <c r="N138" s="252" t="s">
        <v>41</v>
      </c>
      <c r="O138" s="253"/>
      <c r="P138" s="254">
        <f>O138*H138</f>
        <v>0</v>
      </c>
      <c r="Q138" s="254">
        <v>0</v>
      </c>
      <c r="R138" s="254">
        <f>Q138*H138</f>
        <v>0</v>
      </c>
      <c r="S138" s="254">
        <v>0</v>
      </c>
      <c r="T138" s="25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187</v>
      </c>
      <c r="AT138" s="236" t="s">
        <v>158</v>
      </c>
      <c r="AU138" s="236" t="s">
        <v>85</v>
      </c>
      <c r="AY138" s="16" t="s">
        <v>154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187</v>
      </c>
      <c r="BM138" s="236" t="s">
        <v>245</v>
      </c>
    </row>
    <row r="139" s="2" customFormat="1" ht="6.96" customHeight="1">
      <c r="A139" s="37"/>
      <c r="B139" s="65"/>
      <c r="C139" s="66"/>
      <c r="D139" s="66"/>
      <c r="E139" s="66"/>
      <c r="F139" s="66"/>
      <c r="G139" s="66"/>
      <c r="H139" s="66"/>
      <c r="I139" s="66"/>
      <c r="J139" s="66"/>
      <c r="K139" s="66"/>
      <c r="L139" s="43"/>
      <c r="M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</sheetData>
  <sheetProtection sheet="1" autoFilter="0" formatColumns="0" formatRows="0" objects="1" scenarios="1" spinCount="100000" saltValue="2S1Q8Dj1K2diHrKggVeaCrgb+tr5P2KYGxPWwAoDB9HcT8A1u9HW5JbhZDDbZLfdFffFjSrxBy5JCDC+sLEhGQ==" hashValue="cWQZqwf6R7CJvPNhDKHF0emC0GjyV2nHLL1jUBHUS5UODIpks846hgRubMTuf7Om4UT5D5e6iji85o6LL0vfKg==" algorithmName="SHA-512" password="CC3D"/>
  <autoFilter ref="C122:K13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246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ROUND(J125,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ROUND((SUM(BE125:BE143)),  2)</f>
        <v>0</v>
      </c>
      <c r="G35" s="37"/>
      <c r="H35" s="37"/>
      <c r="I35" s="163">
        <v>0.20999999999999999</v>
      </c>
      <c r="J35" s="162">
        <f>ROUND(((SUM(BE125:BE143))*I35),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ROUND((SUM(BF125:BF143)),  2)</f>
        <v>0</v>
      </c>
      <c r="G36" s="37"/>
      <c r="H36" s="37"/>
      <c r="I36" s="163">
        <v>0.12</v>
      </c>
      <c r="J36" s="162">
        <f>ROUND(((SUM(BF125:BF143))*I36),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ROUND((SUM(BG125:BG143)),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ROUND((SUM(BH125:BH143)),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ROUND((SUM(BI125:BI143)),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C - Sekce C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J125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J126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134</v>
      </c>
      <c r="E100" s="195"/>
      <c r="F100" s="195"/>
      <c r="G100" s="195"/>
      <c r="H100" s="195"/>
      <c r="I100" s="195"/>
      <c r="J100" s="196">
        <f>J127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135</v>
      </c>
      <c r="E101" s="190"/>
      <c r="F101" s="190"/>
      <c r="G101" s="190"/>
      <c r="H101" s="190"/>
      <c r="I101" s="190"/>
      <c r="J101" s="191">
        <f>J133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136</v>
      </c>
      <c r="E102" s="195"/>
      <c r="F102" s="195"/>
      <c r="G102" s="195"/>
      <c r="H102" s="195"/>
      <c r="I102" s="195"/>
      <c r="J102" s="196">
        <f>J134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207</v>
      </c>
      <c r="E103" s="195"/>
      <c r="F103" s="195"/>
      <c r="G103" s="195"/>
      <c r="H103" s="195"/>
      <c r="I103" s="195"/>
      <c r="J103" s="196">
        <f>J140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9"/>
      <c r="D113" s="39"/>
      <c r="E113" s="182" t="str">
        <f>E7</f>
        <v>UHK Palachovy koleje - Částečná rekonstrukce a modernizace - IV.etapa - investiční část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0"/>
      <c r="C114" s="31" t="s">
        <v>124</v>
      </c>
      <c r="D114" s="21"/>
      <c r="E114" s="21"/>
      <c r="F114" s="21"/>
      <c r="G114" s="21"/>
      <c r="H114" s="21"/>
      <c r="I114" s="21"/>
      <c r="J114" s="21"/>
      <c r="K114" s="21"/>
      <c r="L114" s="19"/>
    </row>
    <row r="115" s="2" customFormat="1" ht="16.5" customHeight="1">
      <c r="A115" s="37"/>
      <c r="B115" s="38"/>
      <c r="C115" s="39"/>
      <c r="D115" s="39"/>
      <c r="E115" s="182" t="s">
        <v>125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E11</f>
        <v>C - Sekce C - stavební část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F14</f>
        <v>Hradec Králové</v>
      </c>
      <c r="G119" s="39"/>
      <c r="H119" s="39"/>
      <c r="I119" s="31" t="s">
        <v>22</v>
      </c>
      <c r="J119" s="78" t="str">
        <f>IF(J14="","",J14)</f>
        <v>30. 6. 2025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E17</f>
        <v>Univerzita Hradec Králové</v>
      </c>
      <c r="G121" s="39"/>
      <c r="H121" s="39"/>
      <c r="I121" s="31" t="s">
        <v>30</v>
      </c>
      <c r="J121" s="35" t="str">
        <f>E23</f>
        <v>PRIDOS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IF(E20="","",E20)</f>
        <v>Vyplň údaj</v>
      </c>
      <c r="G122" s="39"/>
      <c r="H122" s="39"/>
      <c r="I122" s="31" t="s">
        <v>33</v>
      </c>
      <c r="J122" s="35" t="str">
        <f>E26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8"/>
      <c r="B124" s="199"/>
      <c r="C124" s="200" t="s">
        <v>140</v>
      </c>
      <c r="D124" s="201" t="s">
        <v>61</v>
      </c>
      <c r="E124" s="201" t="s">
        <v>57</v>
      </c>
      <c r="F124" s="201" t="s">
        <v>58</v>
      </c>
      <c r="G124" s="201" t="s">
        <v>141</v>
      </c>
      <c r="H124" s="201" t="s">
        <v>142</v>
      </c>
      <c r="I124" s="201" t="s">
        <v>143</v>
      </c>
      <c r="J124" s="201" t="s">
        <v>130</v>
      </c>
      <c r="K124" s="202" t="s">
        <v>144</v>
      </c>
      <c r="L124" s="203"/>
      <c r="M124" s="99" t="s">
        <v>1</v>
      </c>
      <c r="N124" s="100" t="s">
        <v>40</v>
      </c>
      <c r="O124" s="100" t="s">
        <v>145</v>
      </c>
      <c r="P124" s="100" t="s">
        <v>146</v>
      </c>
      <c r="Q124" s="100" t="s">
        <v>147</v>
      </c>
      <c r="R124" s="100" t="s">
        <v>148</v>
      </c>
      <c r="S124" s="100" t="s">
        <v>149</v>
      </c>
      <c r="T124" s="101" t="s">
        <v>150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7"/>
      <c r="B125" s="38"/>
      <c r="C125" s="106" t="s">
        <v>151</v>
      </c>
      <c r="D125" s="39"/>
      <c r="E125" s="39"/>
      <c r="F125" s="39"/>
      <c r="G125" s="39"/>
      <c r="H125" s="39"/>
      <c r="I125" s="39"/>
      <c r="J125" s="204">
        <f>BK125</f>
        <v>0</v>
      </c>
      <c r="K125" s="39"/>
      <c r="L125" s="43"/>
      <c r="M125" s="102"/>
      <c r="N125" s="205"/>
      <c r="O125" s="103"/>
      <c r="P125" s="206">
        <f>P126+P133</f>
        <v>0</v>
      </c>
      <c r="Q125" s="103"/>
      <c r="R125" s="206">
        <f>R126+R133</f>
        <v>0</v>
      </c>
      <c r="S125" s="103"/>
      <c r="T125" s="207">
        <f>T126+T133</f>
        <v>0.072000000000000008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132</v>
      </c>
      <c r="BK125" s="208">
        <f>BK126+BK133</f>
        <v>0</v>
      </c>
    </row>
    <row r="126" s="12" customFormat="1" ht="25.92" customHeight="1">
      <c r="A126" s="12"/>
      <c r="B126" s="209"/>
      <c r="C126" s="210"/>
      <c r="D126" s="211" t="s">
        <v>75</v>
      </c>
      <c r="E126" s="212" t="s">
        <v>152</v>
      </c>
      <c r="F126" s="212" t="s">
        <v>153</v>
      </c>
      <c r="G126" s="210"/>
      <c r="H126" s="210"/>
      <c r="I126" s="213"/>
      <c r="J126" s="214">
        <f>BK126</f>
        <v>0</v>
      </c>
      <c r="K126" s="210"/>
      <c r="L126" s="215"/>
      <c r="M126" s="216"/>
      <c r="N126" s="217"/>
      <c r="O126" s="217"/>
      <c r="P126" s="218">
        <f>P127</f>
        <v>0</v>
      </c>
      <c r="Q126" s="217"/>
      <c r="R126" s="218">
        <f>R127</f>
        <v>0</v>
      </c>
      <c r="S126" s="217"/>
      <c r="T126" s="219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83</v>
      </c>
      <c r="AT126" s="221" t="s">
        <v>75</v>
      </c>
      <c r="AU126" s="221" t="s">
        <v>76</v>
      </c>
      <c r="AY126" s="220" t="s">
        <v>154</v>
      </c>
      <c r="BK126" s="222">
        <f>BK127</f>
        <v>0</v>
      </c>
    </row>
    <row r="127" s="12" customFormat="1" ht="22.8" customHeight="1">
      <c r="A127" s="12"/>
      <c r="B127" s="209"/>
      <c r="C127" s="210"/>
      <c r="D127" s="211" t="s">
        <v>75</v>
      </c>
      <c r="E127" s="223" t="s">
        <v>155</v>
      </c>
      <c r="F127" s="223" t="s">
        <v>156</v>
      </c>
      <c r="G127" s="210"/>
      <c r="H127" s="210"/>
      <c r="I127" s="213"/>
      <c r="J127" s="224">
        <f>BK127</f>
        <v>0</v>
      </c>
      <c r="K127" s="210"/>
      <c r="L127" s="215"/>
      <c r="M127" s="216"/>
      <c r="N127" s="217"/>
      <c r="O127" s="217"/>
      <c r="P127" s="218">
        <f>SUM(P128:P132)</f>
        <v>0</v>
      </c>
      <c r="Q127" s="217"/>
      <c r="R127" s="218">
        <f>SUM(R128:R132)</f>
        <v>0</v>
      </c>
      <c r="S127" s="217"/>
      <c r="T127" s="219">
        <f>SUM(T128:T132)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83</v>
      </c>
      <c r="AT127" s="221" t="s">
        <v>75</v>
      </c>
      <c r="AU127" s="221" t="s">
        <v>83</v>
      </c>
      <c r="AY127" s="220" t="s">
        <v>154</v>
      </c>
      <c r="BK127" s="222">
        <f>SUM(BK128:BK132)</f>
        <v>0</v>
      </c>
    </row>
    <row r="128" s="2" customFormat="1" ht="24.15" customHeight="1">
      <c r="A128" s="37"/>
      <c r="B128" s="38"/>
      <c r="C128" s="225" t="s">
        <v>247</v>
      </c>
      <c r="D128" s="225" t="s">
        <v>158</v>
      </c>
      <c r="E128" s="226" t="s">
        <v>159</v>
      </c>
      <c r="F128" s="227" t="s">
        <v>160</v>
      </c>
      <c r="G128" s="228" t="s">
        <v>161</v>
      </c>
      <c r="H128" s="229">
        <v>0.071999999999999995</v>
      </c>
      <c r="I128" s="230"/>
      <c r="J128" s="231">
        <f>ROUND(I128*H128,2)</f>
        <v>0</v>
      </c>
      <c r="K128" s="227" t="s">
        <v>162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163</v>
      </c>
      <c r="AT128" s="236" t="s">
        <v>158</v>
      </c>
      <c r="AU128" s="236" t="s">
        <v>85</v>
      </c>
      <c r="AY128" s="16" t="s">
        <v>154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83</v>
      </c>
      <c r="BK128" s="237">
        <f>ROUND(I128*H128,2)</f>
        <v>0</v>
      </c>
      <c r="BL128" s="16" t="s">
        <v>163</v>
      </c>
      <c r="BM128" s="236" t="s">
        <v>248</v>
      </c>
    </row>
    <row r="129" s="2" customFormat="1" ht="24.15" customHeight="1">
      <c r="A129" s="37"/>
      <c r="B129" s="38"/>
      <c r="C129" s="225" t="s">
        <v>249</v>
      </c>
      <c r="D129" s="225" t="s">
        <v>158</v>
      </c>
      <c r="E129" s="226" t="s">
        <v>166</v>
      </c>
      <c r="F129" s="227" t="s">
        <v>167</v>
      </c>
      <c r="G129" s="228" t="s">
        <v>161</v>
      </c>
      <c r="H129" s="229">
        <v>0.071999999999999995</v>
      </c>
      <c r="I129" s="230"/>
      <c r="J129" s="231">
        <f>ROUND(I129*H129,2)</f>
        <v>0</v>
      </c>
      <c r="K129" s="227" t="s">
        <v>162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163</v>
      </c>
      <c r="AT129" s="236" t="s">
        <v>158</v>
      </c>
      <c r="AU129" s="236" t="s">
        <v>85</v>
      </c>
      <c r="AY129" s="16" t="s">
        <v>154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83</v>
      </c>
      <c r="BK129" s="237">
        <f>ROUND(I129*H129,2)</f>
        <v>0</v>
      </c>
      <c r="BL129" s="16" t="s">
        <v>163</v>
      </c>
      <c r="BM129" s="236" t="s">
        <v>250</v>
      </c>
    </row>
    <row r="130" s="2" customFormat="1" ht="24.15" customHeight="1">
      <c r="A130" s="37"/>
      <c r="B130" s="38"/>
      <c r="C130" s="225" t="s">
        <v>251</v>
      </c>
      <c r="D130" s="225" t="s">
        <v>158</v>
      </c>
      <c r="E130" s="226" t="s">
        <v>170</v>
      </c>
      <c r="F130" s="227" t="s">
        <v>171</v>
      </c>
      <c r="G130" s="228" t="s">
        <v>161</v>
      </c>
      <c r="H130" s="229">
        <v>0.64800000000000002</v>
      </c>
      <c r="I130" s="230"/>
      <c r="J130" s="231">
        <f>ROUND(I130*H130,2)</f>
        <v>0</v>
      </c>
      <c r="K130" s="227" t="s">
        <v>162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163</v>
      </c>
      <c r="AT130" s="236" t="s">
        <v>158</v>
      </c>
      <c r="AU130" s="236" t="s">
        <v>85</v>
      </c>
      <c r="AY130" s="16" t="s">
        <v>154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83</v>
      </c>
      <c r="BK130" s="237">
        <f>ROUND(I130*H130,2)</f>
        <v>0</v>
      </c>
      <c r="BL130" s="16" t="s">
        <v>163</v>
      </c>
      <c r="BM130" s="236" t="s">
        <v>252</v>
      </c>
    </row>
    <row r="131" s="13" customFormat="1">
      <c r="A131" s="13"/>
      <c r="B131" s="238"/>
      <c r="C131" s="239"/>
      <c r="D131" s="240" t="s">
        <v>173</v>
      </c>
      <c r="E131" s="239"/>
      <c r="F131" s="241" t="s">
        <v>253</v>
      </c>
      <c r="G131" s="239"/>
      <c r="H131" s="242">
        <v>0.64800000000000002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173</v>
      </c>
      <c r="AU131" s="248" t="s">
        <v>85</v>
      </c>
      <c r="AV131" s="13" t="s">
        <v>85</v>
      </c>
      <c r="AW131" s="13" t="s">
        <v>4</v>
      </c>
      <c r="AX131" s="13" t="s">
        <v>83</v>
      </c>
      <c r="AY131" s="248" t="s">
        <v>154</v>
      </c>
    </row>
    <row r="132" s="2" customFormat="1" ht="33" customHeight="1">
      <c r="A132" s="37"/>
      <c r="B132" s="38"/>
      <c r="C132" s="225" t="s">
        <v>254</v>
      </c>
      <c r="D132" s="225" t="s">
        <v>158</v>
      </c>
      <c r="E132" s="226" t="s">
        <v>176</v>
      </c>
      <c r="F132" s="227" t="s">
        <v>177</v>
      </c>
      <c r="G132" s="228" t="s">
        <v>161</v>
      </c>
      <c r="H132" s="229">
        <v>0.071999999999999995</v>
      </c>
      <c r="I132" s="230"/>
      <c r="J132" s="231">
        <f>ROUND(I132*H132,2)</f>
        <v>0</v>
      </c>
      <c r="K132" s="227" t="s">
        <v>162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163</v>
      </c>
      <c r="AT132" s="236" t="s">
        <v>158</v>
      </c>
      <c r="AU132" s="236" t="s">
        <v>85</v>
      </c>
      <c r="AY132" s="16" t="s">
        <v>154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163</v>
      </c>
      <c r="BM132" s="236" t="s">
        <v>255</v>
      </c>
    </row>
    <row r="133" s="12" customFormat="1" ht="25.92" customHeight="1">
      <c r="A133" s="12"/>
      <c r="B133" s="209"/>
      <c r="C133" s="210"/>
      <c r="D133" s="211" t="s">
        <v>75</v>
      </c>
      <c r="E133" s="212" t="s">
        <v>179</v>
      </c>
      <c r="F133" s="212" t="s">
        <v>180</v>
      </c>
      <c r="G133" s="210"/>
      <c r="H133" s="210"/>
      <c r="I133" s="213"/>
      <c r="J133" s="214">
        <f>BK133</f>
        <v>0</v>
      </c>
      <c r="K133" s="210"/>
      <c r="L133" s="215"/>
      <c r="M133" s="216"/>
      <c r="N133" s="217"/>
      <c r="O133" s="217"/>
      <c r="P133" s="218">
        <f>P134+P140</f>
        <v>0</v>
      </c>
      <c r="Q133" s="217"/>
      <c r="R133" s="218">
        <f>R134+R140</f>
        <v>0</v>
      </c>
      <c r="S133" s="217"/>
      <c r="T133" s="219">
        <f>T134+T140</f>
        <v>0.072000000000000008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85</v>
      </c>
      <c r="AT133" s="221" t="s">
        <v>75</v>
      </c>
      <c r="AU133" s="221" t="s">
        <v>76</v>
      </c>
      <c r="AY133" s="220" t="s">
        <v>154</v>
      </c>
      <c r="BK133" s="222">
        <f>BK134+BK140</f>
        <v>0</v>
      </c>
    </row>
    <row r="134" s="12" customFormat="1" ht="22.8" customHeight="1">
      <c r="A134" s="12"/>
      <c r="B134" s="209"/>
      <c r="C134" s="210"/>
      <c r="D134" s="211" t="s">
        <v>75</v>
      </c>
      <c r="E134" s="223" t="s">
        <v>181</v>
      </c>
      <c r="F134" s="223" t="s">
        <v>182</v>
      </c>
      <c r="G134" s="210"/>
      <c r="H134" s="210"/>
      <c r="I134" s="213"/>
      <c r="J134" s="224">
        <f>BK134</f>
        <v>0</v>
      </c>
      <c r="K134" s="210"/>
      <c r="L134" s="215"/>
      <c r="M134" s="216"/>
      <c r="N134" s="217"/>
      <c r="O134" s="217"/>
      <c r="P134" s="218">
        <f>SUM(P135:P139)</f>
        <v>0</v>
      </c>
      <c r="Q134" s="217"/>
      <c r="R134" s="218">
        <f>SUM(R135:R139)</f>
        <v>0</v>
      </c>
      <c r="S134" s="217"/>
      <c r="T134" s="219">
        <f>SUM(T135:T139)</f>
        <v>0.072000000000000008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85</v>
      </c>
      <c r="AT134" s="221" t="s">
        <v>75</v>
      </c>
      <c r="AU134" s="221" t="s">
        <v>83</v>
      </c>
      <c r="AY134" s="220" t="s">
        <v>154</v>
      </c>
      <c r="BK134" s="222">
        <f>SUM(BK135:BK139)</f>
        <v>0</v>
      </c>
    </row>
    <row r="135" s="2" customFormat="1" ht="33" customHeight="1">
      <c r="A135" s="37"/>
      <c r="B135" s="38"/>
      <c r="C135" s="225" t="s">
        <v>183</v>
      </c>
      <c r="D135" s="225" t="s">
        <v>158</v>
      </c>
      <c r="E135" s="226" t="s">
        <v>256</v>
      </c>
      <c r="F135" s="227" t="s">
        <v>257</v>
      </c>
      <c r="G135" s="228" t="s">
        <v>186</v>
      </c>
      <c r="H135" s="229">
        <v>1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187</v>
      </c>
      <c r="AT135" s="236" t="s">
        <v>158</v>
      </c>
      <c r="AU135" s="236" t="s">
        <v>85</v>
      </c>
      <c r="AY135" s="16" t="s">
        <v>154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187</v>
      </c>
      <c r="BM135" s="236" t="s">
        <v>258</v>
      </c>
    </row>
    <row r="136" s="13" customFormat="1">
      <c r="A136" s="13"/>
      <c r="B136" s="238"/>
      <c r="C136" s="239"/>
      <c r="D136" s="240" t="s">
        <v>173</v>
      </c>
      <c r="E136" s="249" t="s">
        <v>1</v>
      </c>
      <c r="F136" s="241" t="s">
        <v>259</v>
      </c>
      <c r="G136" s="239"/>
      <c r="H136" s="242">
        <v>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173</v>
      </c>
      <c r="AU136" s="248" t="s">
        <v>85</v>
      </c>
      <c r="AV136" s="13" t="s">
        <v>85</v>
      </c>
      <c r="AW136" s="13" t="s">
        <v>32</v>
      </c>
      <c r="AX136" s="13" t="s">
        <v>83</v>
      </c>
      <c r="AY136" s="248" t="s">
        <v>154</v>
      </c>
    </row>
    <row r="137" s="2" customFormat="1" ht="24.15" customHeight="1">
      <c r="A137" s="37"/>
      <c r="B137" s="38"/>
      <c r="C137" s="225" t="s">
        <v>190</v>
      </c>
      <c r="D137" s="225" t="s">
        <v>158</v>
      </c>
      <c r="E137" s="226" t="s">
        <v>191</v>
      </c>
      <c r="F137" s="227" t="s">
        <v>192</v>
      </c>
      <c r="G137" s="228" t="s">
        <v>186</v>
      </c>
      <c r="H137" s="229">
        <v>3</v>
      </c>
      <c r="I137" s="230"/>
      <c r="J137" s="231">
        <f>ROUND(I137*H137,2)</f>
        <v>0</v>
      </c>
      <c r="K137" s="227" t="s">
        <v>162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</v>
      </c>
      <c r="R137" s="234">
        <f>Q137*H137</f>
        <v>0</v>
      </c>
      <c r="S137" s="234">
        <v>0.024</v>
      </c>
      <c r="T137" s="235">
        <f>S137*H137</f>
        <v>0.072000000000000008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187</v>
      </c>
      <c r="AT137" s="236" t="s">
        <v>158</v>
      </c>
      <c r="AU137" s="236" t="s">
        <v>85</v>
      </c>
      <c r="AY137" s="16" t="s">
        <v>154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83</v>
      </c>
      <c r="BK137" s="237">
        <f>ROUND(I137*H137,2)</f>
        <v>0</v>
      </c>
      <c r="BL137" s="16" t="s">
        <v>187</v>
      </c>
      <c r="BM137" s="236" t="s">
        <v>193</v>
      </c>
    </row>
    <row r="138" s="13" customFormat="1">
      <c r="A138" s="13"/>
      <c r="B138" s="238"/>
      <c r="C138" s="239"/>
      <c r="D138" s="240" t="s">
        <v>173</v>
      </c>
      <c r="E138" s="249" t="s">
        <v>1</v>
      </c>
      <c r="F138" s="241" t="s">
        <v>260</v>
      </c>
      <c r="G138" s="239"/>
      <c r="H138" s="242">
        <v>3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173</v>
      </c>
      <c r="AU138" s="248" t="s">
        <v>85</v>
      </c>
      <c r="AV138" s="13" t="s">
        <v>85</v>
      </c>
      <c r="AW138" s="13" t="s">
        <v>32</v>
      </c>
      <c r="AX138" s="13" t="s">
        <v>83</v>
      </c>
      <c r="AY138" s="248" t="s">
        <v>154</v>
      </c>
    </row>
    <row r="139" s="2" customFormat="1" ht="24.15" customHeight="1">
      <c r="A139" s="37"/>
      <c r="B139" s="38"/>
      <c r="C139" s="225" t="s">
        <v>8</v>
      </c>
      <c r="D139" s="225" t="s">
        <v>158</v>
      </c>
      <c r="E139" s="226" t="s">
        <v>194</v>
      </c>
      <c r="F139" s="227" t="s">
        <v>195</v>
      </c>
      <c r="G139" s="228" t="s">
        <v>196</v>
      </c>
      <c r="H139" s="250"/>
      <c r="I139" s="230"/>
      <c r="J139" s="231">
        <f>ROUND(I139*H139,2)</f>
        <v>0</v>
      </c>
      <c r="K139" s="227" t="s">
        <v>162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187</v>
      </c>
      <c r="AT139" s="236" t="s">
        <v>158</v>
      </c>
      <c r="AU139" s="236" t="s">
        <v>85</v>
      </c>
      <c r="AY139" s="16" t="s">
        <v>154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187</v>
      </c>
      <c r="BM139" s="236" t="s">
        <v>261</v>
      </c>
    </row>
    <row r="140" s="12" customFormat="1" ht="22.8" customHeight="1">
      <c r="A140" s="12"/>
      <c r="B140" s="209"/>
      <c r="C140" s="210"/>
      <c r="D140" s="211" t="s">
        <v>75</v>
      </c>
      <c r="E140" s="223" t="s">
        <v>209</v>
      </c>
      <c r="F140" s="223" t="s">
        <v>210</v>
      </c>
      <c r="G140" s="210"/>
      <c r="H140" s="210"/>
      <c r="I140" s="213"/>
      <c r="J140" s="224">
        <f>BK140</f>
        <v>0</v>
      </c>
      <c r="K140" s="210"/>
      <c r="L140" s="215"/>
      <c r="M140" s="216"/>
      <c r="N140" s="217"/>
      <c r="O140" s="217"/>
      <c r="P140" s="218">
        <f>SUM(P141:P143)</f>
        <v>0</v>
      </c>
      <c r="Q140" s="217"/>
      <c r="R140" s="218">
        <f>SUM(R141:R143)</f>
        <v>0</v>
      </c>
      <c r="S140" s="217"/>
      <c r="T140" s="219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85</v>
      </c>
      <c r="AT140" s="221" t="s">
        <v>75</v>
      </c>
      <c r="AU140" s="221" t="s">
        <v>83</v>
      </c>
      <c r="AY140" s="220" t="s">
        <v>154</v>
      </c>
      <c r="BK140" s="222">
        <f>SUM(BK141:BK143)</f>
        <v>0</v>
      </c>
    </row>
    <row r="141" s="2" customFormat="1" ht="24.15" customHeight="1">
      <c r="A141" s="37"/>
      <c r="B141" s="38"/>
      <c r="C141" s="225" t="s">
        <v>262</v>
      </c>
      <c r="D141" s="225" t="s">
        <v>158</v>
      </c>
      <c r="E141" s="226" t="s">
        <v>212</v>
      </c>
      <c r="F141" s="227" t="s">
        <v>213</v>
      </c>
      <c r="G141" s="228" t="s">
        <v>186</v>
      </c>
      <c r="H141" s="229">
        <v>2</v>
      </c>
      <c r="I141" s="230"/>
      <c r="J141" s="231">
        <f>ROUND(I141*H141,2)</f>
        <v>0</v>
      </c>
      <c r="K141" s="227" t="s">
        <v>1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187</v>
      </c>
      <c r="AT141" s="236" t="s">
        <v>158</v>
      </c>
      <c r="AU141" s="236" t="s">
        <v>85</v>
      </c>
      <c r="AY141" s="16" t="s">
        <v>154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83</v>
      </c>
      <c r="BK141" s="237">
        <f>ROUND(I141*H141,2)</f>
        <v>0</v>
      </c>
      <c r="BL141" s="16" t="s">
        <v>187</v>
      </c>
      <c r="BM141" s="236" t="s">
        <v>214</v>
      </c>
    </row>
    <row r="142" s="13" customFormat="1">
      <c r="A142" s="13"/>
      <c r="B142" s="238"/>
      <c r="C142" s="239"/>
      <c r="D142" s="240" t="s">
        <v>173</v>
      </c>
      <c r="E142" s="249" t="s">
        <v>1</v>
      </c>
      <c r="F142" s="241" t="s">
        <v>263</v>
      </c>
      <c r="G142" s="239"/>
      <c r="H142" s="242">
        <v>2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173</v>
      </c>
      <c r="AU142" s="248" t="s">
        <v>85</v>
      </c>
      <c r="AV142" s="13" t="s">
        <v>85</v>
      </c>
      <c r="AW142" s="13" t="s">
        <v>32</v>
      </c>
      <c r="AX142" s="13" t="s">
        <v>83</v>
      </c>
      <c r="AY142" s="248" t="s">
        <v>154</v>
      </c>
    </row>
    <row r="143" s="2" customFormat="1" ht="24.15" customHeight="1">
      <c r="A143" s="37"/>
      <c r="B143" s="38"/>
      <c r="C143" s="225" t="s">
        <v>264</v>
      </c>
      <c r="D143" s="225" t="s">
        <v>158</v>
      </c>
      <c r="E143" s="226" t="s">
        <v>218</v>
      </c>
      <c r="F143" s="227" t="s">
        <v>219</v>
      </c>
      <c r="G143" s="228" t="s">
        <v>196</v>
      </c>
      <c r="H143" s="250"/>
      <c r="I143" s="230"/>
      <c r="J143" s="231">
        <f>ROUND(I143*H143,2)</f>
        <v>0</v>
      </c>
      <c r="K143" s="227" t="s">
        <v>162</v>
      </c>
      <c r="L143" s="43"/>
      <c r="M143" s="251" t="s">
        <v>1</v>
      </c>
      <c r="N143" s="252" t="s">
        <v>41</v>
      </c>
      <c r="O143" s="253"/>
      <c r="P143" s="254">
        <f>O143*H143</f>
        <v>0</v>
      </c>
      <c r="Q143" s="254">
        <v>0</v>
      </c>
      <c r="R143" s="254">
        <f>Q143*H143</f>
        <v>0</v>
      </c>
      <c r="S143" s="254">
        <v>0</v>
      </c>
      <c r="T143" s="25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187</v>
      </c>
      <c r="AT143" s="236" t="s">
        <v>158</v>
      </c>
      <c r="AU143" s="236" t="s">
        <v>85</v>
      </c>
      <c r="AY143" s="16" t="s">
        <v>154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187</v>
      </c>
      <c r="BM143" s="236" t="s">
        <v>265</v>
      </c>
    </row>
    <row r="144" s="2" customFormat="1" ht="6.96" customHeight="1">
      <c r="A144" s="37"/>
      <c r="B144" s="65"/>
      <c r="C144" s="66"/>
      <c r="D144" s="66"/>
      <c r="E144" s="66"/>
      <c r="F144" s="66"/>
      <c r="G144" s="66"/>
      <c r="H144" s="66"/>
      <c r="I144" s="66"/>
      <c r="J144" s="66"/>
      <c r="K144" s="66"/>
      <c r="L144" s="43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sheet="1" autoFilter="0" formatColumns="0" formatRows="0" objects="1" scenarios="1" spinCount="100000" saltValue="J+mT0gjh13qT4+vIiEtFrFTUSkWj3hwX3xlSBwb++ywT/fG6sLZwfv8aji/qoQSa61yrjWtvmfnBpSmE0JmlOA==" hashValue="SbUJHXNbWdwTIQubmWEuD5OYDUIJcAGrBEK9E1y15Z8W+na8E7iUrinkh+RE+DVktCO/kwqGHmJ0reM39OGVaQ==" algorithmName="SHA-512" password="CC3D"/>
  <autoFilter ref="C124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266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ROUND((SUM(BE129:BE171)),  2)</f>
        <v>0</v>
      </c>
      <c r="G35" s="37"/>
      <c r="H35" s="37"/>
      <c r="I35" s="163">
        <v>0.20999999999999999</v>
      </c>
      <c r="J35" s="162">
        <f>ROUND(((SUM(BE129:BE171))*I35),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ROUND((SUM(BF129:BF171)),  2)</f>
        <v>0</v>
      </c>
      <c r="G36" s="37"/>
      <c r="H36" s="37"/>
      <c r="I36" s="163">
        <v>0.12</v>
      </c>
      <c r="J36" s="162">
        <f>ROUND(((SUM(BF129:BF171))*I36),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ROUND((SUM(BG129:BG171)),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ROUND((SUM(BH129:BH171)),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ROUND((SUM(BI129:BI171)),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D - Sekce D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267</v>
      </c>
      <c r="E100" s="195"/>
      <c r="F100" s="195"/>
      <c r="G100" s="195"/>
      <c r="H100" s="195"/>
      <c r="I100" s="195"/>
      <c r="J100" s="196">
        <f>J131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134</v>
      </c>
      <c r="E101" s="195"/>
      <c r="F101" s="195"/>
      <c r="G101" s="195"/>
      <c r="H101" s="195"/>
      <c r="I101" s="195"/>
      <c r="J101" s="196">
        <f>J137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268</v>
      </c>
      <c r="E102" s="195"/>
      <c r="F102" s="195"/>
      <c r="G102" s="195"/>
      <c r="H102" s="195"/>
      <c r="I102" s="195"/>
      <c r="J102" s="196">
        <f>J143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135</v>
      </c>
      <c r="E103" s="190"/>
      <c r="F103" s="190"/>
      <c r="G103" s="190"/>
      <c r="H103" s="190"/>
      <c r="I103" s="190"/>
      <c r="J103" s="191">
        <f>J145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2"/>
      <c r="D104" s="194" t="s">
        <v>269</v>
      </c>
      <c r="E104" s="195"/>
      <c r="F104" s="195"/>
      <c r="G104" s="195"/>
      <c r="H104" s="195"/>
      <c r="I104" s="195"/>
      <c r="J104" s="196">
        <f>J146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136</v>
      </c>
      <c r="E105" s="195"/>
      <c r="F105" s="195"/>
      <c r="G105" s="195"/>
      <c r="H105" s="195"/>
      <c r="I105" s="195"/>
      <c r="J105" s="196">
        <f>J149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207</v>
      </c>
      <c r="E106" s="195"/>
      <c r="F106" s="195"/>
      <c r="G106" s="195"/>
      <c r="H106" s="195"/>
      <c r="I106" s="195"/>
      <c r="J106" s="196">
        <f>J160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270</v>
      </c>
      <c r="E107" s="195"/>
      <c r="F107" s="195"/>
      <c r="G107" s="195"/>
      <c r="H107" s="195"/>
      <c r="I107" s="195"/>
      <c r="J107" s="196">
        <f>J164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139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82" t="str">
        <f>E7</f>
        <v>UHK Palachovy koleje - Částečná rekonstrukce a modernizace - IV.etapa - investiční část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124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125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126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D - Sekce D - stavební část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F14</f>
        <v>Hradec Králové</v>
      </c>
      <c r="G123" s="39"/>
      <c r="H123" s="39"/>
      <c r="I123" s="31" t="s">
        <v>22</v>
      </c>
      <c r="J123" s="78" t="str">
        <f>IF(J14="","",J14)</f>
        <v>30. 6. 2025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9"/>
      <c r="E125" s="39"/>
      <c r="F125" s="26" t="str">
        <f>E17</f>
        <v>Univerzita Hradec Králové</v>
      </c>
      <c r="G125" s="39"/>
      <c r="H125" s="39"/>
      <c r="I125" s="31" t="s">
        <v>30</v>
      </c>
      <c r="J125" s="35" t="str">
        <f>E23</f>
        <v>PRIDOS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28</v>
      </c>
      <c r="D126" s="39"/>
      <c r="E126" s="39"/>
      <c r="F126" s="26" t="str">
        <f>IF(E20="","",E20)</f>
        <v>Vyplň údaj</v>
      </c>
      <c r="G126" s="39"/>
      <c r="H126" s="39"/>
      <c r="I126" s="31" t="s">
        <v>33</v>
      </c>
      <c r="J126" s="35" t="str">
        <f>E26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98"/>
      <c r="B128" s="199"/>
      <c r="C128" s="200" t="s">
        <v>140</v>
      </c>
      <c r="D128" s="201" t="s">
        <v>61</v>
      </c>
      <c r="E128" s="201" t="s">
        <v>57</v>
      </c>
      <c r="F128" s="201" t="s">
        <v>58</v>
      </c>
      <c r="G128" s="201" t="s">
        <v>141</v>
      </c>
      <c r="H128" s="201" t="s">
        <v>142</v>
      </c>
      <c r="I128" s="201" t="s">
        <v>143</v>
      </c>
      <c r="J128" s="201" t="s">
        <v>130</v>
      </c>
      <c r="K128" s="202" t="s">
        <v>144</v>
      </c>
      <c r="L128" s="203"/>
      <c r="M128" s="99" t="s">
        <v>1</v>
      </c>
      <c r="N128" s="100" t="s">
        <v>40</v>
      </c>
      <c r="O128" s="100" t="s">
        <v>145</v>
      </c>
      <c r="P128" s="100" t="s">
        <v>146</v>
      </c>
      <c r="Q128" s="100" t="s">
        <v>147</v>
      </c>
      <c r="R128" s="100" t="s">
        <v>148</v>
      </c>
      <c r="S128" s="100" t="s">
        <v>149</v>
      </c>
      <c r="T128" s="101" t="s">
        <v>150</v>
      </c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</row>
    <row r="129" s="2" customFormat="1" ht="22.8" customHeight="1">
      <c r="A129" s="37"/>
      <c r="B129" s="38"/>
      <c r="C129" s="106" t="s">
        <v>151</v>
      </c>
      <c r="D129" s="39"/>
      <c r="E129" s="39"/>
      <c r="F129" s="39"/>
      <c r="G129" s="39"/>
      <c r="H129" s="39"/>
      <c r="I129" s="39"/>
      <c r="J129" s="204">
        <f>BK129</f>
        <v>0</v>
      </c>
      <c r="K129" s="39"/>
      <c r="L129" s="43"/>
      <c r="M129" s="102"/>
      <c r="N129" s="205"/>
      <c r="O129" s="103"/>
      <c r="P129" s="206">
        <f>P130+P145</f>
        <v>0</v>
      </c>
      <c r="Q129" s="103"/>
      <c r="R129" s="206">
        <f>R130+R145</f>
        <v>1.4788450000000002</v>
      </c>
      <c r="S129" s="103"/>
      <c r="T129" s="207">
        <f>T130+T145</f>
        <v>0.36480000000000001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75</v>
      </c>
      <c r="AU129" s="16" t="s">
        <v>132</v>
      </c>
      <c r="BK129" s="208">
        <f>BK130+BK145</f>
        <v>0</v>
      </c>
    </row>
    <row r="130" s="12" customFormat="1" ht="25.92" customHeight="1">
      <c r="A130" s="12"/>
      <c r="B130" s="209"/>
      <c r="C130" s="210"/>
      <c r="D130" s="211" t="s">
        <v>75</v>
      </c>
      <c r="E130" s="212" t="s">
        <v>152</v>
      </c>
      <c r="F130" s="212" t="s">
        <v>153</v>
      </c>
      <c r="G130" s="210"/>
      <c r="H130" s="210"/>
      <c r="I130" s="213"/>
      <c r="J130" s="214">
        <f>BK130</f>
        <v>0</v>
      </c>
      <c r="K130" s="210"/>
      <c r="L130" s="215"/>
      <c r="M130" s="216"/>
      <c r="N130" s="217"/>
      <c r="O130" s="217"/>
      <c r="P130" s="218">
        <f>P131+P137+P143</f>
        <v>0</v>
      </c>
      <c r="Q130" s="217"/>
      <c r="R130" s="218">
        <f>R131+R137+R143</f>
        <v>0.85014500000000004</v>
      </c>
      <c r="S130" s="217"/>
      <c r="T130" s="219">
        <f>T131+T137+T143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76</v>
      </c>
      <c r="AY130" s="220" t="s">
        <v>154</v>
      </c>
      <c r="BK130" s="222">
        <f>BK131+BK137+BK143</f>
        <v>0</v>
      </c>
    </row>
    <row r="131" s="12" customFormat="1" ht="22.8" customHeight="1">
      <c r="A131" s="12"/>
      <c r="B131" s="209"/>
      <c r="C131" s="210"/>
      <c r="D131" s="211" t="s">
        <v>75</v>
      </c>
      <c r="E131" s="223" t="s">
        <v>271</v>
      </c>
      <c r="F131" s="223" t="s">
        <v>272</v>
      </c>
      <c r="G131" s="210"/>
      <c r="H131" s="210"/>
      <c r="I131" s="213"/>
      <c r="J131" s="224">
        <f>BK131</f>
        <v>0</v>
      </c>
      <c r="K131" s="210"/>
      <c r="L131" s="215"/>
      <c r="M131" s="216"/>
      <c r="N131" s="217"/>
      <c r="O131" s="217"/>
      <c r="P131" s="218">
        <f>SUM(P132:P136)</f>
        <v>0</v>
      </c>
      <c r="Q131" s="217"/>
      <c r="R131" s="218">
        <f>SUM(R132:R136)</f>
        <v>0.85014500000000004</v>
      </c>
      <c r="S131" s="217"/>
      <c r="T131" s="219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83</v>
      </c>
      <c r="AT131" s="221" t="s">
        <v>75</v>
      </c>
      <c r="AU131" s="221" t="s">
        <v>83</v>
      </c>
      <c r="AY131" s="220" t="s">
        <v>154</v>
      </c>
      <c r="BK131" s="222">
        <f>SUM(BK132:BK136)</f>
        <v>0</v>
      </c>
    </row>
    <row r="132" s="2" customFormat="1" ht="24.15" customHeight="1">
      <c r="A132" s="37"/>
      <c r="B132" s="38"/>
      <c r="C132" s="225" t="s">
        <v>83</v>
      </c>
      <c r="D132" s="225" t="s">
        <v>158</v>
      </c>
      <c r="E132" s="226" t="s">
        <v>273</v>
      </c>
      <c r="F132" s="227" t="s">
        <v>274</v>
      </c>
      <c r="G132" s="228" t="s">
        <v>226</v>
      </c>
      <c r="H132" s="229">
        <v>10.800000000000001</v>
      </c>
      <c r="I132" s="230"/>
      <c r="J132" s="231">
        <f>ROUND(I132*H132,2)</f>
        <v>0</v>
      </c>
      <c r="K132" s="227" t="s">
        <v>162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0.052499999999999998</v>
      </c>
      <c r="R132" s="234">
        <f>Q132*H132</f>
        <v>0.56700000000000006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163</v>
      </c>
      <c r="AT132" s="236" t="s">
        <v>158</v>
      </c>
      <c r="AU132" s="236" t="s">
        <v>85</v>
      </c>
      <c r="AY132" s="16" t="s">
        <v>154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83</v>
      </c>
      <c r="BK132" s="237">
        <f>ROUND(I132*H132,2)</f>
        <v>0</v>
      </c>
      <c r="BL132" s="16" t="s">
        <v>163</v>
      </c>
      <c r="BM132" s="236" t="s">
        <v>275</v>
      </c>
    </row>
    <row r="133" s="13" customFormat="1">
      <c r="A133" s="13"/>
      <c r="B133" s="238"/>
      <c r="C133" s="239"/>
      <c r="D133" s="240" t="s">
        <v>173</v>
      </c>
      <c r="E133" s="249" t="s">
        <v>1</v>
      </c>
      <c r="F133" s="241" t="s">
        <v>276</v>
      </c>
      <c r="G133" s="239"/>
      <c r="H133" s="242">
        <v>10.800000000000001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173</v>
      </c>
      <c r="AU133" s="248" t="s">
        <v>85</v>
      </c>
      <c r="AV133" s="13" t="s">
        <v>85</v>
      </c>
      <c r="AW133" s="13" t="s">
        <v>32</v>
      </c>
      <c r="AX133" s="13" t="s">
        <v>83</v>
      </c>
      <c r="AY133" s="248" t="s">
        <v>154</v>
      </c>
    </row>
    <row r="134" s="2" customFormat="1" ht="24.15" customHeight="1">
      <c r="A134" s="37"/>
      <c r="B134" s="38"/>
      <c r="C134" s="225" t="s">
        <v>85</v>
      </c>
      <c r="D134" s="225" t="s">
        <v>158</v>
      </c>
      <c r="E134" s="226" t="s">
        <v>277</v>
      </c>
      <c r="F134" s="227" t="s">
        <v>278</v>
      </c>
      <c r="G134" s="228" t="s">
        <v>279</v>
      </c>
      <c r="H134" s="229">
        <v>9.4000000000000004</v>
      </c>
      <c r="I134" s="230"/>
      <c r="J134" s="231">
        <f>ROUND(I134*H134,2)</f>
        <v>0</v>
      </c>
      <c r="K134" s="227" t="s">
        <v>162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8.0000000000000007E-05</v>
      </c>
      <c r="R134" s="234">
        <f>Q134*H134</f>
        <v>0.00075200000000000006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163</v>
      </c>
      <c r="AT134" s="236" t="s">
        <v>158</v>
      </c>
      <c r="AU134" s="236" t="s">
        <v>85</v>
      </c>
      <c r="AY134" s="16" t="s">
        <v>154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163</v>
      </c>
      <c r="BM134" s="236" t="s">
        <v>280</v>
      </c>
    </row>
    <row r="135" s="2" customFormat="1" ht="24.15" customHeight="1">
      <c r="A135" s="37"/>
      <c r="B135" s="38"/>
      <c r="C135" s="225" t="s">
        <v>271</v>
      </c>
      <c r="D135" s="225" t="s">
        <v>158</v>
      </c>
      <c r="E135" s="226" t="s">
        <v>281</v>
      </c>
      <c r="F135" s="227" t="s">
        <v>282</v>
      </c>
      <c r="G135" s="228" t="s">
        <v>279</v>
      </c>
      <c r="H135" s="229">
        <v>3.5</v>
      </c>
      <c r="I135" s="230"/>
      <c r="J135" s="231">
        <f>ROUND(I135*H135,2)</f>
        <v>0</v>
      </c>
      <c r="K135" s="227" t="s">
        <v>162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0.0020400000000000001</v>
      </c>
      <c r="R135" s="234">
        <f>Q135*H135</f>
        <v>0.0071400000000000005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163</v>
      </c>
      <c r="AT135" s="236" t="s">
        <v>158</v>
      </c>
      <c r="AU135" s="236" t="s">
        <v>85</v>
      </c>
      <c r="AY135" s="16" t="s">
        <v>154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163</v>
      </c>
      <c r="BM135" s="236" t="s">
        <v>283</v>
      </c>
    </row>
    <row r="136" s="2" customFormat="1" ht="16.5" customHeight="1">
      <c r="A136" s="37"/>
      <c r="B136" s="38"/>
      <c r="C136" s="225" t="s">
        <v>163</v>
      </c>
      <c r="D136" s="225" t="s">
        <v>158</v>
      </c>
      <c r="E136" s="226" t="s">
        <v>284</v>
      </c>
      <c r="F136" s="227" t="s">
        <v>285</v>
      </c>
      <c r="G136" s="228" t="s">
        <v>226</v>
      </c>
      <c r="H136" s="229">
        <v>3.2999999999999998</v>
      </c>
      <c r="I136" s="230"/>
      <c r="J136" s="231">
        <f>ROUND(I136*H136,2)</f>
        <v>0</v>
      </c>
      <c r="K136" s="227" t="s">
        <v>162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0.083409999999999998</v>
      </c>
      <c r="R136" s="234">
        <f>Q136*H136</f>
        <v>0.27525299999999997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163</v>
      </c>
      <c r="AT136" s="236" t="s">
        <v>158</v>
      </c>
      <c r="AU136" s="236" t="s">
        <v>85</v>
      </c>
      <c r="AY136" s="16" t="s">
        <v>154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163</v>
      </c>
      <c r="BM136" s="236" t="s">
        <v>286</v>
      </c>
    </row>
    <row r="137" s="12" customFormat="1" ht="22.8" customHeight="1">
      <c r="A137" s="12"/>
      <c r="B137" s="209"/>
      <c r="C137" s="210"/>
      <c r="D137" s="211" t="s">
        <v>75</v>
      </c>
      <c r="E137" s="223" t="s">
        <v>155</v>
      </c>
      <c r="F137" s="223" t="s">
        <v>156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SUM(P138:P142)</f>
        <v>0</v>
      </c>
      <c r="Q137" s="217"/>
      <c r="R137" s="218">
        <f>SUM(R138:R142)</f>
        <v>0</v>
      </c>
      <c r="S137" s="217"/>
      <c r="T137" s="219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83</v>
      </c>
      <c r="AT137" s="221" t="s">
        <v>75</v>
      </c>
      <c r="AU137" s="221" t="s">
        <v>83</v>
      </c>
      <c r="AY137" s="220" t="s">
        <v>154</v>
      </c>
      <c r="BK137" s="222">
        <f>SUM(BK138:BK142)</f>
        <v>0</v>
      </c>
    </row>
    <row r="138" s="2" customFormat="1" ht="24.15" customHeight="1">
      <c r="A138" s="37"/>
      <c r="B138" s="38"/>
      <c r="C138" s="225" t="s">
        <v>287</v>
      </c>
      <c r="D138" s="225" t="s">
        <v>158</v>
      </c>
      <c r="E138" s="226" t="s">
        <v>159</v>
      </c>
      <c r="F138" s="227" t="s">
        <v>160</v>
      </c>
      <c r="G138" s="228" t="s">
        <v>161</v>
      </c>
      <c r="H138" s="229">
        <v>0.36499999999999999</v>
      </c>
      <c r="I138" s="230"/>
      <c r="J138" s="231">
        <f>ROUND(I138*H138,2)</f>
        <v>0</v>
      </c>
      <c r="K138" s="227" t="s">
        <v>162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163</v>
      </c>
      <c r="AT138" s="236" t="s">
        <v>158</v>
      </c>
      <c r="AU138" s="236" t="s">
        <v>85</v>
      </c>
      <c r="AY138" s="16" t="s">
        <v>154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163</v>
      </c>
      <c r="BM138" s="236" t="s">
        <v>288</v>
      </c>
    </row>
    <row r="139" s="2" customFormat="1" ht="24.15" customHeight="1">
      <c r="A139" s="37"/>
      <c r="B139" s="38"/>
      <c r="C139" s="225" t="s">
        <v>289</v>
      </c>
      <c r="D139" s="225" t="s">
        <v>158</v>
      </c>
      <c r="E139" s="226" t="s">
        <v>166</v>
      </c>
      <c r="F139" s="227" t="s">
        <v>167</v>
      </c>
      <c r="G139" s="228" t="s">
        <v>161</v>
      </c>
      <c r="H139" s="229">
        <v>0.36499999999999999</v>
      </c>
      <c r="I139" s="230"/>
      <c r="J139" s="231">
        <f>ROUND(I139*H139,2)</f>
        <v>0</v>
      </c>
      <c r="K139" s="227" t="s">
        <v>162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163</v>
      </c>
      <c r="AT139" s="236" t="s">
        <v>158</v>
      </c>
      <c r="AU139" s="236" t="s">
        <v>85</v>
      </c>
      <c r="AY139" s="16" t="s">
        <v>154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163</v>
      </c>
      <c r="BM139" s="236" t="s">
        <v>290</v>
      </c>
    </row>
    <row r="140" s="2" customFormat="1" ht="24.15" customHeight="1">
      <c r="A140" s="37"/>
      <c r="B140" s="38"/>
      <c r="C140" s="225" t="s">
        <v>291</v>
      </c>
      <c r="D140" s="225" t="s">
        <v>158</v>
      </c>
      <c r="E140" s="226" t="s">
        <v>170</v>
      </c>
      <c r="F140" s="227" t="s">
        <v>171</v>
      </c>
      <c r="G140" s="228" t="s">
        <v>161</v>
      </c>
      <c r="H140" s="229">
        <v>3.2850000000000001</v>
      </c>
      <c r="I140" s="230"/>
      <c r="J140" s="231">
        <f>ROUND(I140*H140,2)</f>
        <v>0</v>
      </c>
      <c r="K140" s="227" t="s">
        <v>162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163</v>
      </c>
      <c r="AT140" s="236" t="s">
        <v>158</v>
      </c>
      <c r="AU140" s="236" t="s">
        <v>85</v>
      </c>
      <c r="AY140" s="16" t="s">
        <v>154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163</v>
      </c>
      <c r="BM140" s="236" t="s">
        <v>292</v>
      </c>
    </row>
    <row r="141" s="13" customFormat="1">
      <c r="A141" s="13"/>
      <c r="B141" s="238"/>
      <c r="C141" s="239"/>
      <c r="D141" s="240" t="s">
        <v>173</v>
      </c>
      <c r="E141" s="239"/>
      <c r="F141" s="241" t="s">
        <v>293</v>
      </c>
      <c r="G141" s="239"/>
      <c r="H141" s="242">
        <v>3.2850000000000001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173</v>
      </c>
      <c r="AU141" s="248" t="s">
        <v>85</v>
      </c>
      <c r="AV141" s="13" t="s">
        <v>85</v>
      </c>
      <c r="AW141" s="13" t="s">
        <v>4</v>
      </c>
      <c r="AX141" s="13" t="s">
        <v>83</v>
      </c>
      <c r="AY141" s="248" t="s">
        <v>154</v>
      </c>
    </row>
    <row r="142" s="2" customFormat="1" ht="33" customHeight="1">
      <c r="A142" s="37"/>
      <c r="B142" s="38"/>
      <c r="C142" s="225" t="s">
        <v>7</v>
      </c>
      <c r="D142" s="225" t="s">
        <v>158</v>
      </c>
      <c r="E142" s="226" t="s">
        <v>176</v>
      </c>
      <c r="F142" s="227" t="s">
        <v>177</v>
      </c>
      <c r="G142" s="228" t="s">
        <v>161</v>
      </c>
      <c r="H142" s="229">
        <v>0.36499999999999999</v>
      </c>
      <c r="I142" s="230"/>
      <c r="J142" s="231">
        <f>ROUND(I142*H142,2)</f>
        <v>0</v>
      </c>
      <c r="K142" s="227" t="s">
        <v>162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163</v>
      </c>
      <c r="AT142" s="236" t="s">
        <v>158</v>
      </c>
      <c r="AU142" s="236" t="s">
        <v>85</v>
      </c>
      <c r="AY142" s="16" t="s">
        <v>154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163</v>
      </c>
      <c r="BM142" s="236" t="s">
        <v>294</v>
      </c>
    </row>
    <row r="143" s="12" customFormat="1" ht="22.8" customHeight="1">
      <c r="A143" s="12"/>
      <c r="B143" s="209"/>
      <c r="C143" s="210"/>
      <c r="D143" s="211" t="s">
        <v>75</v>
      </c>
      <c r="E143" s="223" t="s">
        <v>295</v>
      </c>
      <c r="F143" s="223" t="s">
        <v>296</v>
      </c>
      <c r="G143" s="210"/>
      <c r="H143" s="210"/>
      <c r="I143" s="213"/>
      <c r="J143" s="224">
        <f>BK143</f>
        <v>0</v>
      </c>
      <c r="K143" s="210"/>
      <c r="L143" s="215"/>
      <c r="M143" s="216"/>
      <c r="N143" s="217"/>
      <c r="O143" s="217"/>
      <c r="P143" s="218">
        <f>P144</f>
        <v>0</v>
      </c>
      <c r="Q143" s="217"/>
      <c r="R143" s="218">
        <f>R144</f>
        <v>0</v>
      </c>
      <c r="S143" s="217"/>
      <c r="T143" s="219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0" t="s">
        <v>83</v>
      </c>
      <c r="AT143" s="221" t="s">
        <v>75</v>
      </c>
      <c r="AU143" s="221" t="s">
        <v>83</v>
      </c>
      <c r="AY143" s="220" t="s">
        <v>154</v>
      </c>
      <c r="BK143" s="222">
        <f>BK144</f>
        <v>0</v>
      </c>
    </row>
    <row r="144" s="2" customFormat="1" ht="21.75" customHeight="1">
      <c r="A144" s="37"/>
      <c r="B144" s="38"/>
      <c r="C144" s="225" t="s">
        <v>297</v>
      </c>
      <c r="D144" s="225" t="s">
        <v>158</v>
      </c>
      <c r="E144" s="226" t="s">
        <v>298</v>
      </c>
      <c r="F144" s="227" t="s">
        <v>299</v>
      </c>
      <c r="G144" s="228" t="s">
        <v>161</v>
      </c>
      <c r="H144" s="229">
        <v>0.84999999999999998</v>
      </c>
      <c r="I144" s="230"/>
      <c r="J144" s="231">
        <f>ROUND(I144*H144,2)</f>
        <v>0</v>
      </c>
      <c r="K144" s="227" t="s">
        <v>162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163</v>
      </c>
      <c r="AT144" s="236" t="s">
        <v>158</v>
      </c>
      <c r="AU144" s="236" t="s">
        <v>85</v>
      </c>
      <c r="AY144" s="16" t="s">
        <v>154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163</v>
      </c>
      <c r="BM144" s="236" t="s">
        <v>300</v>
      </c>
    </row>
    <row r="145" s="12" customFormat="1" ht="25.92" customHeight="1">
      <c r="A145" s="12"/>
      <c r="B145" s="209"/>
      <c r="C145" s="210"/>
      <c r="D145" s="211" t="s">
        <v>75</v>
      </c>
      <c r="E145" s="212" t="s">
        <v>179</v>
      </c>
      <c r="F145" s="212" t="s">
        <v>180</v>
      </c>
      <c r="G145" s="210"/>
      <c r="H145" s="210"/>
      <c r="I145" s="213"/>
      <c r="J145" s="214">
        <f>BK145</f>
        <v>0</v>
      </c>
      <c r="K145" s="210"/>
      <c r="L145" s="215"/>
      <c r="M145" s="216"/>
      <c r="N145" s="217"/>
      <c r="O145" s="217"/>
      <c r="P145" s="218">
        <f>P146+P149+P160+P164</f>
        <v>0</v>
      </c>
      <c r="Q145" s="217"/>
      <c r="R145" s="218">
        <f>R146+R149+R160+R164</f>
        <v>0.62870000000000004</v>
      </c>
      <c r="S145" s="217"/>
      <c r="T145" s="219">
        <f>T146+T149+T160+T164</f>
        <v>0.36480000000000001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0" t="s">
        <v>85</v>
      </c>
      <c r="AT145" s="221" t="s">
        <v>75</v>
      </c>
      <c r="AU145" s="221" t="s">
        <v>76</v>
      </c>
      <c r="AY145" s="220" t="s">
        <v>154</v>
      </c>
      <c r="BK145" s="222">
        <f>BK146+BK149+BK160+BK164</f>
        <v>0</v>
      </c>
    </row>
    <row r="146" s="12" customFormat="1" ht="22.8" customHeight="1">
      <c r="A146" s="12"/>
      <c r="B146" s="209"/>
      <c r="C146" s="210"/>
      <c r="D146" s="211" t="s">
        <v>75</v>
      </c>
      <c r="E146" s="223" t="s">
        <v>301</v>
      </c>
      <c r="F146" s="223" t="s">
        <v>302</v>
      </c>
      <c r="G146" s="210"/>
      <c r="H146" s="210"/>
      <c r="I146" s="213"/>
      <c r="J146" s="224">
        <f>BK146</f>
        <v>0</v>
      </c>
      <c r="K146" s="210"/>
      <c r="L146" s="215"/>
      <c r="M146" s="216"/>
      <c r="N146" s="217"/>
      <c r="O146" s="217"/>
      <c r="P146" s="218">
        <f>SUM(P147:P148)</f>
        <v>0</v>
      </c>
      <c r="Q146" s="217"/>
      <c r="R146" s="218">
        <f>SUM(R147:R148)</f>
        <v>0.0038999999999999998</v>
      </c>
      <c r="S146" s="217"/>
      <c r="T146" s="219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0" t="s">
        <v>85</v>
      </c>
      <c r="AT146" s="221" t="s">
        <v>75</v>
      </c>
      <c r="AU146" s="221" t="s">
        <v>83</v>
      </c>
      <c r="AY146" s="220" t="s">
        <v>154</v>
      </c>
      <c r="BK146" s="222">
        <f>SUM(BK147:BK148)</f>
        <v>0</v>
      </c>
    </row>
    <row r="147" s="2" customFormat="1" ht="24.15" customHeight="1">
      <c r="A147" s="37"/>
      <c r="B147" s="38"/>
      <c r="C147" s="225" t="s">
        <v>303</v>
      </c>
      <c r="D147" s="225" t="s">
        <v>158</v>
      </c>
      <c r="E147" s="226" t="s">
        <v>304</v>
      </c>
      <c r="F147" s="227" t="s">
        <v>305</v>
      </c>
      <c r="G147" s="228" t="s">
        <v>226</v>
      </c>
      <c r="H147" s="229">
        <v>13</v>
      </c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0.00029999999999999997</v>
      </c>
      <c r="R147" s="234">
        <f>Q147*H147</f>
        <v>0.0038999999999999998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187</v>
      </c>
      <c r="AT147" s="236" t="s">
        <v>158</v>
      </c>
      <c r="AU147" s="236" t="s">
        <v>85</v>
      </c>
      <c r="AY147" s="16" t="s">
        <v>154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187</v>
      </c>
      <c r="BM147" s="236" t="s">
        <v>306</v>
      </c>
    </row>
    <row r="148" s="2" customFormat="1" ht="33" customHeight="1">
      <c r="A148" s="37"/>
      <c r="B148" s="38"/>
      <c r="C148" s="225" t="s">
        <v>307</v>
      </c>
      <c r="D148" s="225" t="s">
        <v>158</v>
      </c>
      <c r="E148" s="226" t="s">
        <v>308</v>
      </c>
      <c r="F148" s="227" t="s">
        <v>309</v>
      </c>
      <c r="G148" s="228" t="s">
        <v>196</v>
      </c>
      <c r="H148" s="250"/>
      <c r="I148" s="230"/>
      <c r="J148" s="231">
        <f>ROUND(I148*H148,2)</f>
        <v>0</v>
      </c>
      <c r="K148" s="227" t="s">
        <v>162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187</v>
      </c>
      <c r="AT148" s="236" t="s">
        <v>158</v>
      </c>
      <c r="AU148" s="236" t="s">
        <v>85</v>
      </c>
      <c r="AY148" s="16" t="s">
        <v>154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187</v>
      </c>
      <c r="BM148" s="236" t="s">
        <v>310</v>
      </c>
    </row>
    <row r="149" s="12" customFormat="1" ht="22.8" customHeight="1">
      <c r="A149" s="12"/>
      <c r="B149" s="209"/>
      <c r="C149" s="210"/>
      <c r="D149" s="211" t="s">
        <v>75</v>
      </c>
      <c r="E149" s="223" t="s">
        <v>181</v>
      </c>
      <c r="F149" s="223" t="s">
        <v>182</v>
      </c>
      <c r="G149" s="210"/>
      <c r="H149" s="210"/>
      <c r="I149" s="213"/>
      <c r="J149" s="224">
        <f>BK149</f>
        <v>0</v>
      </c>
      <c r="K149" s="210"/>
      <c r="L149" s="215"/>
      <c r="M149" s="216"/>
      <c r="N149" s="217"/>
      <c r="O149" s="217"/>
      <c r="P149" s="218">
        <f>SUM(P150:P159)</f>
        <v>0</v>
      </c>
      <c r="Q149" s="217"/>
      <c r="R149" s="218">
        <f>SUM(R150:R159)</f>
        <v>0</v>
      </c>
      <c r="S149" s="217"/>
      <c r="T149" s="219">
        <f>SUM(T150:T159)</f>
        <v>0.12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0" t="s">
        <v>85</v>
      </c>
      <c r="AT149" s="221" t="s">
        <v>75</v>
      </c>
      <c r="AU149" s="221" t="s">
        <v>83</v>
      </c>
      <c r="AY149" s="220" t="s">
        <v>154</v>
      </c>
      <c r="BK149" s="222">
        <f>SUM(BK150:BK159)</f>
        <v>0</v>
      </c>
    </row>
    <row r="150" s="2" customFormat="1" ht="33" customHeight="1">
      <c r="A150" s="37"/>
      <c r="B150" s="38"/>
      <c r="C150" s="225" t="s">
        <v>311</v>
      </c>
      <c r="D150" s="225" t="s">
        <v>158</v>
      </c>
      <c r="E150" s="226" t="s">
        <v>256</v>
      </c>
      <c r="F150" s="227" t="s">
        <v>257</v>
      </c>
      <c r="G150" s="228" t="s">
        <v>186</v>
      </c>
      <c r="H150" s="229">
        <v>4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187</v>
      </c>
      <c r="AT150" s="236" t="s">
        <v>158</v>
      </c>
      <c r="AU150" s="236" t="s">
        <v>85</v>
      </c>
      <c r="AY150" s="16" t="s">
        <v>154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187</v>
      </c>
      <c r="BM150" s="236" t="s">
        <v>312</v>
      </c>
    </row>
    <row r="151" s="13" customFormat="1">
      <c r="A151" s="13"/>
      <c r="B151" s="238"/>
      <c r="C151" s="239"/>
      <c r="D151" s="240" t="s">
        <v>173</v>
      </c>
      <c r="E151" s="249" t="s">
        <v>1</v>
      </c>
      <c r="F151" s="241" t="s">
        <v>313</v>
      </c>
      <c r="G151" s="239"/>
      <c r="H151" s="242">
        <v>2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173</v>
      </c>
      <c r="AU151" s="248" t="s">
        <v>85</v>
      </c>
      <c r="AV151" s="13" t="s">
        <v>85</v>
      </c>
      <c r="AW151" s="13" t="s">
        <v>32</v>
      </c>
      <c r="AX151" s="13" t="s">
        <v>76</v>
      </c>
      <c r="AY151" s="248" t="s">
        <v>154</v>
      </c>
    </row>
    <row r="152" s="13" customFormat="1">
      <c r="A152" s="13"/>
      <c r="B152" s="238"/>
      <c r="C152" s="239"/>
      <c r="D152" s="240" t="s">
        <v>173</v>
      </c>
      <c r="E152" s="249" t="s">
        <v>1</v>
      </c>
      <c r="F152" s="241" t="s">
        <v>314</v>
      </c>
      <c r="G152" s="239"/>
      <c r="H152" s="242">
        <v>1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173</v>
      </c>
      <c r="AU152" s="248" t="s">
        <v>85</v>
      </c>
      <c r="AV152" s="13" t="s">
        <v>85</v>
      </c>
      <c r="AW152" s="13" t="s">
        <v>32</v>
      </c>
      <c r="AX152" s="13" t="s">
        <v>76</v>
      </c>
      <c r="AY152" s="248" t="s">
        <v>154</v>
      </c>
    </row>
    <row r="153" s="13" customFormat="1">
      <c r="A153" s="13"/>
      <c r="B153" s="238"/>
      <c r="C153" s="239"/>
      <c r="D153" s="240" t="s">
        <v>173</v>
      </c>
      <c r="E153" s="249" t="s">
        <v>1</v>
      </c>
      <c r="F153" s="241" t="s">
        <v>315</v>
      </c>
      <c r="G153" s="239"/>
      <c r="H153" s="242">
        <v>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173</v>
      </c>
      <c r="AU153" s="248" t="s">
        <v>85</v>
      </c>
      <c r="AV153" s="13" t="s">
        <v>85</v>
      </c>
      <c r="AW153" s="13" t="s">
        <v>32</v>
      </c>
      <c r="AX153" s="13" t="s">
        <v>76</v>
      </c>
      <c r="AY153" s="248" t="s">
        <v>154</v>
      </c>
    </row>
    <row r="154" s="14" customFormat="1">
      <c r="A154" s="14"/>
      <c r="B154" s="256"/>
      <c r="C154" s="257"/>
      <c r="D154" s="240" t="s">
        <v>173</v>
      </c>
      <c r="E154" s="258" t="s">
        <v>1</v>
      </c>
      <c r="F154" s="259" t="s">
        <v>217</v>
      </c>
      <c r="G154" s="257"/>
      <c r="H154" s="260">
        <v>4</v>
      </c>
      <c r="I154" s="261"/>
      <c r="J154" s="257"/>
      <c r="K154" s="257"/>
      <c r="L154" s="262"/>
      <c r="M154" s="263"/>
      <c r="N154" s="264"/>
      <c r="O154" s="264"/>
      <c r="P154" s="264"/>
      <c r="Q154" s="264"/>
      <c r="R154" s="264"/>
      <c r="S154" s="264"/>
      <c r="T154" s="26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6" t="s">
        <v>173</v>
      </c>
      <c r="AU154" s="266" t="s">
        <v>85</v>
      </c>
      <c r="AV154" s="14" t="s">
        <v>163</v>
      </c>
      <c r="AW154" s="14" t="s">
        <v>32</v>
      </c>
      <c r="AX154" s="14" t="s">
        <v>83</v>
      </c>
      <c r="AY154" s="266" t="s">
        <v>154</v>
      </c>
    </row>
    <row r="155" s="2" customFormat="1" ht="37.8" customHeight="1">
      <c r="A155" s="37"/>
      <c r="B155" s="38"/>
      <c r="C155" s="225" t="s">
        <v>316</v>
      </c>
      <c r="D155" s="225" t="s">
        <v>158</v>
      </c>
      <c r="E155" s="226" t="s">
        <v>317</v>
      </c>
      <c r="F155" s="227" t="s">
        <v>318</v>
      </c>
      <c r="G155" s="228" t="s">
        <v>186</v>
      </c>
      <c r="H155" s="229">
        <v>1</v>
      </c>
      <c r="I155" s="230"/>
      <c r="J155" s="231">
        <f>ROUND(I155*H155,2)</f>
        <v>0</v>
      </c>
      <c r="K155" s="227" t="s">
        <v>1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187</v>
      </c>
      <c r="AT155" s="236" t="s">
        <v>158</v>
      </c>
      <c r="AU155" s="236" t="s">
        <v>85</v>
      </c>
      <c r="AY155" s="16" t="s">
        <v>154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83</v>
      </c>
      <c r="BK155" s="237">
        <f>ROUND(I155*H155,2)</f>
        <v>0</v>
      </c>
      <c r="BL155" s="16" t="s">
        <v>187</v>
      </c>
      <c r="BM155" s="236" t="s">
        <v>319</v>
      </c>
    </row>
    <row r="156" s="13" customFormat="1">
      <c r="A156" s="13"/>
      <c r="B156" s="238"/>
      <c r="C156" s="239"/>
      <c r="D156" s="240" t="s">
        <v>173</v>
      </c>
      <c r="E156" s="249" t="s">
        <v>1</v>
      </c>
      <c r="F156" s="241" t="s">
        <v>320</v>
      </c>
      <c r="G156" s="239"/>
      <c r="H156" s="242">
        <v>1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173</v>
      </c>
      <c r="AU156" s="248" t="s">
        <v>85</v>
      </c>
      <c r="AV156" s="13" t="s">
        <v>85</v>
      </c>
      <c r="AW156" s="13" t="s">
        <v>32</v>
      </c>
      <c r="AX156" s="13" t="s">
        <v>83</v>
      </c>
      <c r="AY156" s="248" t="s">
        <v>154</v>
      </c>
    </row>
    <row r="157" s="2" customFormat="1" ht="24.15" customHeight="1">
      <c r="A157" s="37"/>
      <c r="B157" s="38"/>
      <c r="C157" s="225" t="s">
        <v>321</v>
      </c>
      <c r="D157" s="225" t="s">
        <v>158</v>
      </c>
      <c r="E157" s="226" t="s">
        <v>191</v>
      </c>
      <c r="F157" s="227" t="s">
        <v>192</v>
      </c>
      <c r="G157" s="228" t="s">
        <v>186</v>
      </c>
      <c r="H157" s="229">
        <v>5</v>
      </c>
      <c r="I157" s="230"/>
      <c r="J157" s="231">
        <f>ROUND(I157*H157,2)</f>
        <v>0</v>
      </c>
      <c r="K157" s="227" t="s">
        <v>162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0.024</v>
      </c>
      <c r="T157" s="235">
        <f>S157*H157</f>
        <v>0.12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187</v>
      </c>
      <c r="AT157" s="236" t="s">
        <v>158</v>
      </c>
      <c r="AU157" s="236" t="s">
        <v>85</v>
      </c>
      <c r="AY157" s="16" t="s">
        <v>154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187</v>
      </c>
      <c r="BM157" s="236" t="s">
        <v>193</v>
      </c>
    </row>
    <row r="158" s="13" customFormat="1">
      <c r="A158" s="13"/>
      <c r="B158" s="238"/>
      <c r="C158" s="239"/>
      <c r="D158" s="240" t="s">
        <v>173</v>
      </c>
      <c r="E158" s="249" t="s">
        <v>1</v>
      </c>
      <c r="F158" s="241" t="s">
        <v>322</v>
      </c>
      <c r="G158" s="239"/>
      <c r="H158" s="242">
        <v>5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173</v>
      </c>
      <c r="AU158" s="248" t="s">
        <v>85</v>
      </c>
      <c r="AV158" s="13" t="s">
        <v>85</v>
      </c>
      <c r="AW158" s="13" t="s">
        <v>32</v>
      </c>
      <c r="AX158" s="13" t="s">
        <v>83</v>
      </c>
      <c r="AY158" s="248" t="s">
        <v>154</v>
      </c>
    </row>
    <row r="159" s="2" customFormat="1" ht="24.15" customHeight="1">
      <c r="A159" s="37"/>
      <c r="B159" s="38"/>
      <c r="C159" s="225" t="s">
        <v>323</v>
      </c>
      <c r="D159" s="225" t="s">
        <v>158</v>
      </c>
      <c r="E159" s="226" t="s">
        <v>194</v>
      </c>
      <c r="F159" s="227" t="s">
        <v>195</v>
      </c>
      <c r="G159" s="228" t="s">
        <v>196</v>
      </c>
      <c r="H159" s="250"/>
      <c r="I159" s="230"/>
      <c r="J159" s="231">
        <f>ROUND(I159*H159,2)</f>
        <v>0</v>
      </c>
      <c r="K159" s="227" t="s">
        <v>162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187</v>
      </c>
      <c r="AT159" s="236" t="s">
        <v>158</v>
      </c>
      <c r="AU159" s="236" t="s">
        <v>85</v>
      </c>
      <c r="AY159" s="16" t="s">
        <v>154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187</v>
      </c>
      <c r="BM159" s="236" t="s">
        <v>197</v>
      </c>
    </row>
    <row r="160" s="12" customFormat="1" ht="22.8" customHeight="1">
      <c r="A160" s="12"/>
      <c r="B160" s="209"/>
      <c r="C160" s="210"/>
      <c r="D160" s="211" t="s">
        <v>75</v>
      </c>
      <c r="E160" s="223" t="s">
        <v>209</v>
      </c>
      <c r="F160" s="223" t="s">
        <v>210</v>
      </c>
      <c r="G160" s="210"/>
      <c r="H160" s="210"/>
      <c r="I160" s="213"/>
      <c r="J160" s="224">
        <f>BK160</f>
        <v>0</v>
      </c>
      <c r="K160" s="210"/>
      <c r="L160" s="215"/>
      <c r="M160" s="216"/>
      <c r="N160" s="217"/>
      <c r="O160" s="217"/>
      <c r="P160" s="218">
        <f>SUM(P161:P163)</f>
        <v>0</v>
      </c>
      <c r="Q160" s="217"/>
      <c r="R160" s="218">
        <f>SUM(R161:R163)</f>
        <v>0</v>
      </c>
      <c r="S160" s="217"/>
      <c r="T160" s="219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85</v>
      </c>
      <c r="AT160" s="221" t="s">
        <v>75</v>
      </c>
      <c r="AU160" s="221" t="s">
        <v>83</v>
      </c>
      <c r="AY160" s="220" t="s">
        <v>154</v>
      </c>
      <c r="BK160" s="222">
        <f>SUM(BK161:BK163)</f>
        <v>0</v>
      </c>
    </row>
    <row r="161" s="2" customFormat="1" ht="24.15" customHeight="1">
      <c r="A161" s="37"/>
      <c r="B161" s="38"/>
      <c r="C161" s="225" t="s">
        <v>324</v>
      </c>
      <c r="D161" s="225" t="s">
        <v>158</v>
      </c>
      <c r="E161" s="226" t="s">
        <v>212</v>
      </c>
      <c r="F161" s="227" t="s">
        <v>213</v>
      </c>
      <c r="G161" s="228" t="s">
        <v>186</v>
      </c>
      <c r="H161" s="229">
        <v>4</v>
      </c>
      <c r="I161" s="230"/>
      <c r="J161" s="231">
        <f>ROUND(I161*H161,2)</f>
        <v>0</v>
      </c>
      <c r="K161" s="227" t="s">
        <v>1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187</v>
      </c>
      <c r="AT161" s="236" t="s">
        <v>158</v>
      </c>
      <c r="AU161" s="236" t="s">
        <v>85</v>
      </c>
      <c r="AY161" s="16" t="s">
        <v>154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83</v>
      </c>
      <c r="BK161" s="237">
        <f>ROUND(I161*H161,2)</f>
        <v>0</v>
      </c>
      <c r="BL161" s="16" t="s">
        <v>187</v>
      </c>
      <c r="BM161" s="236" t="s">
        <v>214</v>
      </c>
    </row>
    <row r="162" s="13" customFormat="1">
      <c r="A162" s="13"/>
      <c r="B162" s="238"/>
      <c r="C162" s="239"/>
      <c r="D162" s="240" t="s">
        <v>173</v>
      </c>
      <c r="E162" s="249" t="s">
        <v>1</v>
      </c>
      <c r="F162" s="241" t="s">
        <v>325</v>
      </c>
      <c r="G162" s="239"/>
      <c r="H162" s="242">
        <v>4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173</v>
      </c>
      <c r="AU162" s="248" t="s">
        <v>85</v>
      </c>
      <c r="AV162" s="13" t="s">
        <v>85</v>
      </c>
      <c r="AW162" s="13" t="s">
        <v>32</v>
      </c>
      <c r="AX162" s="13" t="s">
        <v>83</v>
      </c>
      <c r="AY162" s="248" t="s">
        <v>154</v>
      </c>
    </row>
    <row r="163" s="2" customFormat="1" ht="24.15" customHeight="1">
      <c r="A163" s="37"/>
      <c r="B163" s="38"/>
      <c r="C163" s="225" t="s">
        <v>223</v>
      </c>
      <c r="D163" s="225" t="s">
        <v>158</v>
      </c>
      <c r="E163" s="226" t="s">
        <v>218</v>
      </c>
      <c r="F163" s="227" t="s">
        <v>219</v>
      </c>
      <c r="G163" s="228" t="s">
        <v>196</v>
      </c>
      <c r="H163" s="250"/>
      <c r="I163" s="230"/>
      <c r="J163" s="231">
        <f>ROUND(I163*H163,2)</f>
        <v>0</v>
      </c>
      <c r="K163" s="227" t="s">
        <v>162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187</v>
      </c>
      <c r="AT163" s="236" t="s">
        <v>158</v>
      </c>
      <c r="AU163" s="236" t="s">
        <v>85</v>
      </c>
      <c r="AY163" s="16" t="s">
        <v>154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187</v>
      </c>
      <c r="BM163" s="236" t="s">
        <v>326</v>
      </c>
    </row>
    <row r="164" s="12" customFormat="1" ht="22.8" customHeight="1">
      <c r="A164" s="12"/>
      <c r="B164" s="209"/>
      <c r="C164" s="210"/>
      <c r="D164" s="211" t="s">
        <v>75</v>
      </c>
      <c r="E164" s="223" t="s">
        <v>327</v>
      </c>
      <c r="F164" s="223" t="s">
        <v>328</v>
      </c>
      <c r="G164" s="210"/>
      <c r="H164" s="210"/>
      <c r="I164" s="213"/>
      <c r="J164" s="224">
        <f>BK164</f>
        <v>0</v>
      </c>
      <c r="K164" s="210"/>
      <c r="L164" s="215"/>
      <c r="M164" s="216"/>
      <c r="N164" s="217"/>
      <c r="O164" s="217"/>
      <c r="P164" s="218">
        <f>SUM(P165:P171)</f>
        <v>0</v>
      </c>
      <c r="Q164" s="217"/>
      <c r="R164" s="218">
        <f>SUM(R165:R171)</f>
        <v>0.62480000000000002</v>
      </c>
      <c r="S164" s="217"/>
      <c r="T164" s="219">
        <f>SUM(T165:T171)</f>
        <v>0.24479999999999999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0" t="s">
        <v>85</v>
      </c>
      <c r="AT164" s="221" t="s">
        <v>75</v>
      </c>
      <c r="AU164" s="221" t="s">
        <v>83</v>
      </c>
      <c r="AY164" s="220" t="s">
        <v>154</v>
      </c>
      <c r="BK164" s="222">
        <f>SUM(BK165:BK171)</f>
        <v>0</v>
      </c>
    </row>
    <row r="165" s="2" customFormat="1" ht="16.5" customHeight="1">
      <c r="A165" s="37"/>
      <c r="B165" s="38"/>
      <c r="C165" s="225" t="s">
        <v>329</v>
      </c>
      <c r="D165" s="225" t="s">
        <v>158</v>
      </c>
      <c r="E165" s="226" t="s">
        <v>330</v>
      </c>
      <c r="F165" s="227" t="s">
        <v>331</v>
      </c>
      <c r="G165" s="228" t="s">
        <v>226</v>
      </c>
      <c r="H165" s="229">
        <v>20</v>
      </c>
      <c r="I165" s="230"/>
      <c r="J165" s="231">
        <f>ROUND(I165*H165,2)</f>
        <v>0</v>
      </c>
      <c r="K165" s="227" t="s">
        <v>162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0.00029999999999999997</v>
      </c>
      <c r="R165" s="234">
        <f>Q165*H165</f>
        <v>0.0059999999999999993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187</v>
      </c>
      <c r="AT165" s="236" t="s">
        <v>158</v>
      </c>
      <c r="AU165" s="236" t="s">
        <v>85</v>
      </c>
      <c r="AY165" s="16" t="s">
        <v>154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187</v>
      </c>
      <c r="BM165" s="236" t="s">
        <v>332</v>
      </c>
    </row>
    <row r="166" s="2" customFormat="1" ht="33" customHeight="1">
      <c r="A166" s="37"/>
      <c r="B166" s="38"/>
      <c r="C166" s="225" t="s">
        <v>333</v>
      </c>
      <c r="D166" s="225" t="s">
        <v>158</v>
      </c>
      <c r="E166" s="226" t="s">
        <v>334</v>
      </c>
      <c r="F166" s="227" t="s">
        <v>335</v>
      </c>
      <c r="G166" s="228" t="s">
        <v>226</v>
      </c>
      <c r="H166" s="229">
        <v>20</v>
      </c>
      <c r="I166" s="230"/>
      <c r="J166" s="231">
        <f>ROUND(I166*H166,2)</f>
        <v>0</v>
      </c>
      <c r="K166" s="227" t="s">
        <v>162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0.0090900000000000009</v>
      </c>
      <c r="R166" s="234">
        <f>Q166*H166</f>
        <v>0.18180000000000002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187</v>
      </c>
      <c r="AT166" s="236" t="s">
        <v>158</v>
      </c>
      <c r="AU166" s="236" t="s">
        <v>85</v>
      </c>
      <c r="AY166" s="16" t="s">
        <v>154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187</v>
      </c>
      <c r="BM166" s="236" t="s">
        <v>336</v>
      </c>
    </row>
    <row r="167" s="2" customFormat="1" ht="24.15" customHeight="1">
      <c r="A167" s="37"/>
      <c r="B167" s="38"/>
      <c r="C167" s="267" t="s">
        <v>337</v>
      </c>
      <c r="D167" s="267" t="s">
        <v>338</v>
      </c>
      <c r="E167" s="268" t="s">
        <v>339</v>
      </c>
      <c r="F167" s="269" t="s">
        <v>340</v>
      </c>
      <c r="G167" s="270" t="s">
        <v>226</v>
      </c>
      <c r="H167" s="271">
        <v>23</v>
      </c>
      <c r="I167" s="272"/>
      <c r="J167" s="273">
        <f>ROUND(I167*H167,2)</f>
        <v>0</v>
      </c>
      <c r="K167" s="269" t="s">
        <v>162</v>
      </c>
      <c r="L167" s="274"/>
      <c r="M167" s="275" t="s">
        <v>1</v>
      </c>
      <c r="N167" s="276" t="s">
        <v>41</v>
      </c>
      <c r="O167" s="90"/>
      <c r="P167" s="234">
        <f>O167*H167</f>
        <v>0</v>
      </c>
      <c r="Q167" s="234">
        <v>0.019</v>
      </c>
      <c r="R167" s="234">
        <f>Q167*H167</f>
        <v>0.437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223</v>
      </c>
      <c r="AT167" s="236" t="s">
        <v>338</v>
      </c>
      <c r="AU167" s="236" t="s">
        <v>85</v>
      </c>
      <c r="AY167" s="16" t="s">
        <v>154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187</v>
      </c>
      <c r="BM167" s="236" t="s">
        <v>341</v>
      </c>
    </row>
    <row r="168" s="13" customFormat="1">
      <c r="A168" s="13"/>
      <c r="B168" s="238"/>
      <c r="C168" s="239"/>
      <c r="D168" s="240" t="s">
        <v>173</v>
      </c>
      <c r="E168" s="239"/>
      <c r="F168" s="241" t="s">
        <v>342</v>
      </c>
      <c r="G168" s="239"/>
      <c r="H168" s="242">
        <v>23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173</v>
      </c>
      <c r="AU168" s="248" t="s">
        <v>85</v>
      </c>
      <c r="AV168" s="13" t="s">
        <v>85</v>
      </c>
      <c r="AW168" s="13" t="s">
        <v>4</v>
      </c>
      <c r="AX168" s="13" t="s">
        <v>83</v>
      </c>
      <c r="AY168" s="248" t="s">
        <v>154</v>
      </c>
    </row>
    <row r="169" s="2" customFormat="1" ht="24.15" customHeight="1">
      <c r="A169" s="37"/>
      <c r="B169" s="38"/>
      <c r="C169" s="225" t="s">
        <v>343</v>
      </c>
      <c r="D169" s="225" t="s">
        <v>158</v>
      </c>
      <c r="E169" s="226" t="s">
        <v>344</v>
      </c>
      <c r="F169" s="227" t="s">
        <v>345</v>
      </c>
      <c r="G169" s="228" t="s">
        <v>226</v>
      </c>
      <c r="H169" s="229">
        <v>9</v>
      </c>
      <c r="I169" s="230"/>
      <c r="J169" s="231">
        <f>ROUND(I169*H169,2)</f>
        <v>0</v>
      </c>
      <c r="K169" s="227" t="s">
        <v>162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0.027199999999999998</v>
      </c>
      <c r="T169" s="235">
        <f>S169*H169</f>
        <v>0.24479999999999999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187</v>
      </c>
      <c r="AT169" s="236" t="s">
        <v>158</v>
      </c>
      <c r="AU169" s="236" t="s">
        <v>85</v>
      </c>
      <c r="AY169" s="16" t="s">
        <v>154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187</v>
      </c>
      <c r="BM169" s="236" t="s">
        <v>346</v>
      </c>
    </row>
    <row r="170" s="2" customFormat="1" ht="37.8" customHeight="1">
      <c r="A170" s="37"/>
      <c r="B170" s="38"/>
      <c r="C170" s="225" t="s">
        <v>347</v>
      </c>
      <c r="D170" s="225" t="s">
        <v>158</v>
      </c>
      <c r="E170" s="226" t="s">
        <v>348</v>
      </c>
      <c r="F170" s="227" t="s">
        <v>349</v>
      </c>
      <c r="G170" s="228" t="s">
        <v>226</v>
      </c>
      <c r="H170" s="229">
        <v>20</v>
      </c>
      <c r="I170" s="230"/>
      <c r="J170" s="231">
        <f>ROUND(I170*H170,2)</f>
        <v>0</v>
      </c>
      <c r="K170" s="227" t="s">
        <v>1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187</v>
      </c>
      <c r="AT170" s="236" t="s">
        <v>158</v>
      </c>
      <c r="AU170" s="236" t="s">
        <v>85</v>
      </c>
      <c r="AY170" s="16" t="s">
        <v>154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187</v>
      </c>
      <c r="BM170" s="236" t="s">
        <v>350</v>
      </c>
    </row>
    <row r="171" s="2" customFormat="1" ht="24.15" customHeight="1">
      <c r="A171" s="37"/>
      <c r="B171" s="38"/>
      <c r="C171" s="225" t="s">
        <v>351</v>
      </c>
      <c r="D171" s="225" t="s">
        <v>158</v>
      </c>
      <c r="E171" s="226" t="s">
        <v>352</v>
      </c>
      <c r="F171" s="227" t="s">
        <v>353</v>
      </c>
      <c r="G171" s="228" t="s">
        <v>196</v>
      </c>
      <c r="H171" s="250"/>
      <c r="I171" s="230"/>
      <c r="J171" s="231">
        <f>ROUND(I171*H171,2)</f>
        <v>0</v>
      </c>
      <c r="K171" s="227" t="s">
        <v>162</v>
      </c>
      <c r="L171" s="43"/>
      <c r="M171" s="251" t="s">
        <v>1</v>
      </c>
      <c r="N171" s="252" t="s">
        <v>41</v>
      </c>
      <c r="O171" s="253"/>
      <c r="P171" s="254">
        <f>O171*H171</f>
        <v>0</v>
      </c>
      <c r="Q171" s="254">
        <v>0</v>
      </c>
      <c r="R171" s="254">
        <f>Q171*H171</f>
        <v>0</v>
      </c>
      <c r="S171" s="254">
        <v>0</v>
      </c>
      <c r="T171" s="25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187</v>
      </c>
      <c r="AT171" s="236" t="s">
        <v>158</v>
      </c>
      <c r="AU171" s="236" t="s">
        <v>85</v>
      </c>
      <c r="AY171" s="16" t="s">
        <v>154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187</v>
      </c>
      <c r="BM171" s="236" t="s">
        <v>354</v>
      </c>
    </row>
    <row r="172" s="2" customFormat="1" ht="6.96" customHeight="1">
      <c r="A172" s="37"/>
      <c r="B172" s="65"/>
      <c r="C172" s="66"/>
      <c r="D172" s="66"/>
      <c r="E172" s="66"/>
      <c r="F172" s="66"/>
      <c r="G172" s="66"/>
      <c r="H172" s="66"/>
      <c r="I172" s="66"/>
      <c r="J172" s="66"/>
      <c r="K172" s="66"/>
      <c r="L172" s="43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sheetProtection sheet="1" autoFilter="0" formatColumns="0" formatRows="0" objects="1" scenarios="1" spinCount="100000" saltValue="1ErhR4LBqOPSnOlTw7FeDd1W4cH1Bf3FZaS1pbg04ogoddQMpXCloWgIvwzLHmFuX9tZ3OBxIltqRD00F90isg==" hashValue="gxfcEkcTztFF/hsJq6/rdsT2cd0SkQIpA3CIRGZmycft1LSxerUlEPNbfZObPjMmDRxBHZqbLnwSArmLiGT1Zg==" algorithmName="SHA-512" password="CC3D"/>
  <autoFilter ref="C128:K1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355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ROUND(J122,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ROUND((SUM(BE122:BE127)),  2)</f>
        <v>0</v>
      </c>
      <c r="G35" s="37"/>
      <c r="H35" s="37"/>
      <c r="I35" s="163">
        <v>0.20999999999999999</v>
      </c>
      <c r="J35" s="162">
        <f>ROUND(((SUM(BE122:BE127))*I35),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ROUND((SUM(BF122:BF127)),  2)</f>
        <v>0</v>
      </c>
      <c r="G36" s="37"/>
      <c r="H36" s="37"/>
      <c r="I36" s="163">
        <v>0.12</v>
      </c>
      <c r="J36" s="162">
        <f>ROUND(((SUM(BF122:BF127))*I36),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ROUND((SUM(BG122:BG127)),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ROUND((SUM(BH122:BH127)),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ROUND((SUM(BI122:BI127)),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E - Sekce E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J122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135</v>
      </c>
      <c r="E99" s="190"/>
      <c r="F99" s="190"/>
      <c r="G99" s="190"/>
      <c r="H99" s="190"/>
      <c r="I99" s="190"/>
      <c r="J99" s="191">
        <f>J123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207</v>
      </c>
      <c r="E100" s="195"/>
      <c r="F100" s="195"/>
      <c r="G100" s="195"/>
      <c r="H100" s="195"/>
      <c r="I100" s="195"/>
      <c r="J100" s="196">
        <f>J124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139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82" t="str">
        <f>E7</f>
        <v>UHK Palachovy koleje - Částečná rekonstrukce a modernizace - IV.etapa - investiční část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0"/>
      <c r="C111" s="31" t="s">
        <v>124</v>
      </c>
      <c r="D111" s="21"/>
      <c r="E111" s="21"/>
      <c r="F111" s="21"/>
      <c r="G111" s="21"/>
      <c r="H111" s="21"/>
      <c r="I111" s="21"/>
      <c r="J111" s="21"/>
      <c r="K111" s="21"/>
      <c r="L111" s="19"/>
    </row>
    <row r="112" s="2" customFormat="1" ht="16.5" customHeight="1">
      <c r="A112" s="37"/>
      <c r="B112" s="38"/>
      <c r="C112" s="39"/>
      <c r="D112" s="39"/>
      <c r="E112" s="182" t="s">
        <v>125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E11</f>
        <v>E - Sekce E - stavební část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F14</f>
        <v>Hradec Králové</v>
      </c>
      <c r="G116" s="39"/>
      <c r="H116" s="39"/>
      <c r="I116" s="31" t="s">
        <v>22</v>
      </c>
      <c r="J116" s="78" t="str">
        <f>IF(J14="","",J14)</f>
        <v>30. 6. 2025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E17</f>
        <v>Univerzita Hradec Králové</v>
      </c>
      <c r="G118" s="39"/>
      <c r="H118" s="39"/>
      <c r="I118" s="31" t="s">
        <v>30</v>
      </c>
      <c r="J118" s="35" t="str">
        <f>E23</f>
        <v>PRIDOS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IF(E20="","",E20)</f>
        <v>Vyplň údaj</v>
      </c>
      <c r="G119" s="39"/>
      <c r="H119" s="39"/>
      <c r="I119" s="31" t="s">
        <v>33</v>
      </c>
      <c r="J119" s="35" t="str">
        <f>E26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8"/>
      <c r="B121" s="199"/>
      <c r="C121" s="200" t="s">
        <v>140</v>
      </c>
      <c r="D121" s="201" t="s">
        <v>61</v>
      </c>
      <c r="E121" s="201" t="s">
        <v>57</v>
      </c>
      <c r="F121" s="201" t="s">
        <v>58</v>
      </c>
      <c r="G121" s="201" t="s">
        <v>141</v>
      </c>
      <c r="H121" s="201" t="s">
        <v>142</v>
      </c>
      <c r="I121" s="201" t="s">
        <v>143</v>
      </c>
      <c r="J121" s="201" t="s">
        <v>130</v>
      </c>
      <c r="K121" s="202" t="s">
        <v>144</v>
      </c>
      <c r="L121" s="203"/>
      <c r="M121" s="99" t="s">
        <v>1</v>
      </c>
      <c r="N121" s="100" t="s">
        <v>40</v>
      </c>
      <c r="O121" s="100" t="s">
        <v>145</v>
      </c>
      <c r="P121" s="100" t="s">
        <v>146</v>
      </c>
      <c r="Q121" s="100" t="s">
        <v>147</v>
      </c>
      <c r="R121" s="100" t="s">
        <v>148</v>
      </c>
      <c r="S121" s="100" t="s">
        <v>149</v>
      </c>
      <c r="T121" s="101" t="s">
        <v>150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7"/>
      <c r="B122" s="38"/>
      <c r="C122" s="106" t="s">
        <v>151</v>
      </c>
      <c r="D122" s="39"/>
      <c r="E122" s="39"/>
      <c r="F122" s="39"/>
      <c r="G122" s="39"/>
      <c r="H122" s="39"/>
      <c r="I122" s="39"/>
      <c r="J122" s="204">
        <f>BK122</f>
        <v>0</v>
      </c>
      <c r="K122" s="39"/>
      <c r="L122" s="43"/>
      <c r="M122" s="102"/>
      <c r="N122" s="205"/>
      <c r="O122" s="103"/>
      <c r="P122" s="206">
        <f>P123</f>
        <v>0</v>
      </c>
      <c r="Q122" s="103"/>
      <c r="R122" s="206">
        <f>R123</f>
        <v>0</v>
      </c>
      <c r="S122" s="103"/>
      <c r="T122" s="207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132</v>
      </c>
      <c r="BK122" s="208">
        <f>BK123</f>
        <v>0</v>
      </c>
    </row>
    <row r="123" s="12" customFormat="1" ht="25.92" customHeight="1">
      <c r="A123" s="12"/>
      <c r="B123" s="209"/>
      <c r="C123" s="210"/>
      <c r="D123" s="211" t="s">
        <v>75</v>
      </c>
      <c r="E123" s="212" t="s">
        <v>179</v>
      </c>
      <c r="F123" s="212" t="s">
        <v>180</v>
      </c>
      <c r="G123" s="210"/>
      <c r="H123" s="210"/>
      <c r="I123" s="213"/>
      <c r="J123" s="214">
        <f>BK123</f>
        <v>0</v>
      </c>
      <c r="K123" s="210"/>
      <c r="L123" s="215"/>
      <c r="M123" s="216"/>
      <c r="N123" s="217"/>
      <c r="O123" s="217"/>
      <c r="P123" s="218">
        <f>P124</f>
        <v>0</v>
      </c>
      <c r="Q123" s="217"/>
      <c r="R123" s="218">
        <f>R124</f>
        <v>0</v>
      </c>
      <c r="S123" s="217"/>
      <c r="T123" s="219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85</v>
      </c>
      <c r="AT123" s="221" t="s">
        <v>75</v>
      </c>
      <c r="AU123" s="221" t="s">
        <v>76</v>
      </c>
      <c r="AY123" s="220" t="s">
        <v>154</v>
      </c>
      <c r="BK123" s="222">
        <f>BK124</f>
        <v>0</v>
      </c>
    </row>
    <row r="124" s="12" customFormat="1" ht="22.8" customHeight="1">
      <c r="A124" s="12"/>
      <c r="B124" s="209"/>
      <c r="C124" s="210"/>
      <c r="D124" s="211" t="s">
        <v>75</v>
      </c>
      <c r="E124" s="223" t="s">
        <v>209</v>
      </c>
      <c r="F124" s="223" t="s">
        <v>210</v>
      </c>
      <c r="G124" s="210"/>
      <c r="H124" s="210"/>
      <c r="I124" s="213"/>
      <c r="J124" s="224">
        <f>BK124</f>
        <v>0</v>
      </c>
      <c r="K124" s="210"/>
      <c r="L124" s="215"/>
      <c r="M124" s="216"/>
      <c r="N124" s="217"/>
      <c r="O124" s="217"/>
      <c r="P124" s="218">
        <f>SUM(P125:P127)</f>
        <v>0</v>
      </c>
      <c r="Q124" s="217"/>
      <c r="R124" s="218">
        <f>SUM(R125:R127)</f>
        <v>0</v>
      </c>
      <c r="S124" s="217"/>
      <c r="T124" s="219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0" t="s">
        <v>85</v>
      </c>
      <c r="AT124" s="221" t="s">
        <v>75</v>
      </c>
      <c r="AU124" s="221" t="s">
        <v>83</v>
      </c>
      <c r="AY124" s="220" t="s">
        <v>154</v>
      </c>
      <c r="BK124" s="222">
        <f>SUM(BK125:BK127)</f>
        <v>0</v>
      </c>
    </row>
    <row r="125" s="2" customFormat="1" ht="24.15" customHeight="1">
      <c r="A125" s="37"/>
      <c r="B125" s="38"/>
      <c r="C125" s="225" t="s">
        <v>83</v>
      </c>
      <c r="D125" s="225" t="s">
        <v>158</v>
      </c>
      <c r="E125" s="226" t="s">
        <v>212</v>
      </c>
      <c r="F125" s="227" t="s">
        <v>213</v>
      </c>
      <c r="G125" s="228" t="s">
        <v>186</v>
      </c>
      <c r="H125" s="229">
        <v>2</v>
      </c>
      <c r="I125" s="230"/>
      <c r="J125" s="231">
        <f>ROUND(I125*H125,2)</f>
        <v>0</v>
      </c>
      <c r="K125" s="227" t="s">
        <v>1</v>
      </c>
      <c r="L125" s="43"/>
      <c r="M125" s="232" t="s">
        <v>1</v>
      </c>
      <c r="N125" s="233" t="s">
        <v>41</v>
      </c>
      <c r="O125" s="90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6" t="s">
        <v>187</v>
      </c>
      <c r="AT125" s="236" t="s">
        <v>158</v>
      </c>
      <c r="AU125" s="236" t="s">
        <v>85</v>
      </c>
      <c r="AY125" s="16" t="s">
        <v>154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6" t="s">
        <v>83</v>
      </c>
      <c r="BK125" s="237">
        <f>ROUND(I125*H125,2)</f>
        <v>0</v>
      </c>
      <c r="BL125" s="16" t="s">
        <v>187</v>
      </c>
      <c r="BM125" s="236" t="s">
        <v>356</v>
      </c>
    </row>
    <row r="126" s="13" customFormat="1">
      <c r="A126" s="13"/>
      <c r="B126" s="238"/>
      <c r="C126" s="239"/>
      <c r="D126" s="240" t="s">
        <v>173</v>
      </c>
      <c r="E126" s="249" t="s">
        <v>1</v>
      </c>
      <c r="F126" s="241" t="s">
        <v>263</v>
      </c>
      <c r="G126" s="239"/>
      <c r="H126" s="242">
        <v>2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173</v>
      </c>
      <c r="AU126" s="248" t="s">
        <v>85</v>
      </c>
      <c r="AV126" s="13" t="s">
        <v>85</v>
      </c>
      <c r="AW126" s="13" t="s">
        <v>32</v>
      </c>
      <c r="AX126" s="13" t="s">
        <v>83</v>
      </c>
      <c r="AY126" s="248" t="s">
        <v>154</v>
      </c>
    </row>
    <row r="127" s="2" customFormat="1" ht="24.15" customHeight="1">
      <c r="A127" s="37"/>
      <c r="B127" s="38"/>
      <c r="C127" s="225" t="s">
        <v>85</v>
      </c>
      <c r="D127" s="225" t="s">
        <v>158</v>
      </c>
      <c r="E127" s="226" t="s">
        <v>218</v>
      </c>
      <c r="F127" s="227" t="s">
        <v>219</v>
      </c>
      <c r="G127" s="228" t="s">
        <v>196</v>
      </c>
      <c r="H127" s="250"/>
      <c r="I127" s="230"/>
      <c r="J127" s="231">
        <f>ROUND(I127*H127,2)</f>
        <v>0</v>
      </c>
      <c r="K127" s="227" t="s">
        <v>162</v>
      </c>
      <c r="L127" s="43"/>
      <c r="M127" s="251" t="s">
        <v>1</v>
      </c>
      <c r="N127" s="252" t="s">
        <v>41</v>
      </c>
      <c r="O127" s="253"/>
      <c r="P127" s="254">
        <f>O127*H127</f>
        <v>0</v>
      </c>
      <c r="Q127" s="254">
        <v>0</v>
      </c>
      <c r="R127" s="254">
        <f>Q127*H127</f>
        <v>0</v>
      </c>
      <c r="S127" s="254">
        <v>0</v>
      </c>
      <c r="T127" s="25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187</v>
      </c>
      <c r="AT127" s="236" t="s">
        <v>158</v>
      </c>
      <c r="AU127" s="236" t="s">
        <v>85</v>
      </c>
      <c r="AY127" s="16" t="s">
        <v>154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187</v>
      </c>
      <c r="BM127" s="236" t="s">
        <v>357</v>
      </c>
    </row>
    <row r="128" s="2" customFormat="1" ht="6.96" customHeight="1">
      <c r="A128" s="37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43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sheetProtection sheet="1" autoFilter="0" formatColumns="0" formatRows="0" objects="1" scenarios="1" spinCount="100000" saltValue="dqwcQVAK2akvPIIHcDvSRI6YTEBjZCirvcWq0GKWRDU9UWl+b3RYuVYFnfnm2z+JocXqtLIWISVHC3kebb65fw==" hashValue="V/dhOTWWUpEZCykzvVpjiLpGkLiOfPBj5TJq/fVx6LSM2QisSPJWRrvBVc3ygTlP/tQCn8e7o6dsnXSE4Vwu0w==" algorithmName="SHA-512" password="CC3D"/>
  <autoFilter ref="C121:K12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358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ROUND(J122,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ROUND((SUM(BE122:BE127)),  2)</f>
        <v>0</v>
      </c>
      <c r="G35" s="37"/>
      <c r="H35" s="37"/>
      <c r="I35" s="163">
        <v>0.20999999999999999</v>
      </c>
      <c r="J35" s="162">
        <f>ROUND(((SUM(BE122:BE127))*I35),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ROUND((SUM(BF122:BF127)),  2)</f>
        <v>0</v>
      </c>
      <c r="G36" s="37"/>
      <c r="H36" s="37"/>
      <c r="I36" s="163">
        <v>0.12</v>
      </c>
      <c r="J36" s="162">
        <f>ROUND(((SUM(BF122:BF127))*I36),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ROUND((SUM(BG122:BG127)),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ROUND((SUM(BH122:BH127)),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ROUND((SUM(BI122:BI127)),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F - Sekce F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J122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135</v>
      </c>
      <c r="E99" s="190"/>
      <c r="F99" s="190"/>
      <c r="G99" s="190"/>
      <c r="H99" s="190"/>
      <c r="I99" s="190"/>
      <c r="J99" s="191">
        <f>J123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207</v>
      </c>
      <c r="E100" s="195"/>
      <c r="F100" s="195"/>
      <c r="G100" s="195"/>
      <c r="H100" s="195"/>
      <c r="I100" s="195"/>
      <c r="J100" s="196">
        <f>J124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139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9"/>
      <c r="D110" s="39"/>
      <c r="E110" s="182" t="str">
        <f>E7</f>
        <v>UHK Palachovy koleje - Částečná rekonstrukce a modernizace - IV.etapa - investiční část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0"/>
      <c r="C111" s="31" t="s">
        <v>124</v>
      </c>
      <c r="D111" s="21"/>
      <c r="E111" s="21"/>
      <c r="F111" s="21"/>
      <c r="G111" s="21"/>
      <c r="H111" s="21"/>
      <c r="I111" s="21"/>
      <c r="J111" s="21"/>
      <c r="K111" s="21"/>
      <c r="L111" s="19"/>
    </row>
    <row r="112" s="2" customFormat="1" ht="16.5" customHeight="1">
      <c r="A112" s="37"/>
      <c r="B112" s="38"/>
      <c r="C112" s="39"/>
      <c r="D112" s="39"/>
      <c r="E112" s="182" t="s">
        <v>125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126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E11</f>
        <v>F - Sekce F - stavební část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F14</f>
        <v>Hradec Králové</v>
      </c>
      <c r="G116" s="39"/>
      <c r="H116" s="39"/>
      <c r="I116" s="31" t="s">
        <v>22</v>
      </c>
      <c r="J116" s="78" t="str">
        <f>IF(J14="","",J14)</f>
        <v>30. 6. 2025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E17</f>
        <v>Univerzita Hradec Králové</v>
      </c>
      <c r="G118" s="39"/>
      <c r="H118" s="39"/>
      <c r="I118" s="31" t="s">
        <v>30</v>
      </c>
      <c r="J118" s="35" t="str">
        <f>E23</f>
        <v>PRIDOS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IF(E20="","",E20)</f>
        <v>Vyplň údaj</v>
      </c>
      <c r="G119" s="39"/>
      <c r="H119" s="39"/>
      <c r="I119" s="31" t="s">
        <v>33</v>
      </c>
      <c r="J119" s="35" t="str">
        <f>E26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8"/>
      <c r="B121" s="199"/>
      <c r="C121" s="200" t="s">
        <v>140</v>
      </c>
      <c r="D121" s="201" t="s">
        <v>61</v>
      </c>
      <c r="E121" s="201" t="s">
        <v>57</v>
      </c>
      <c r="F121" s="201" t="s">
        <v>58</v>
      </c>
      <c r="G121" s="201" t="s">
        <v>141</v>
      </c>
      <c r="H121" s="201" t="s">
        <v>142</v>
      </c>
      <c r="I121" s="201" t="s">
        <v>143</v>
      </c>
      <c r="J121" s="201" t="s">
        <v>130</v>
      </c>
      <c r="K121" s="202" t="s">
        <v>144</v>
      </c>
      <c r="L121" s="203"/>
      <c r="M121" s="99" t="s">
        <v>1</v>
      </c>
      <c r="N121" s="100" t="s">
        <v>40</v>
      </c>
      <c r="O121" s="100" t="s">
        <v>145</v>
      </c>
      <c r="P121" s="100" t="s">
        <v>146</v>
      </c>
      <c r="Q121" s="100" t="s">
        <v>147</v>
      </c>
      <c r="R121" s="100" t="s">
        <v>148</v>
      </c>
      <c r="S121" s="100" t="s">
        <v>149</v>
      </c>
      <c r="T121" s="101" t="s">
        <v>150</v>
      </c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</row>
    <row r="122" s="2" customFormat="1" ht="22.8" customHeight="1">
      <c r="A122" s="37"/>
      <c r="B122" s="38"/>
      <c r="C122" s="106" t="s">
        <v>151</v>
      </c>
      <c r="D122" s="39"/>
      <c r="E122" s="39"/>
      <c r="F122" s="39"/>
      <c r="G122" s="39"/>
      <c r="H122" s="39"/>
      <c r="I122" s="39"/>
      <c r="J122" s="204">
        <f>BK122</f>
        <v>0</v>
      </c>
      <c r="K122" s="39"/>
      <c r="L122" s="43"/>
      <c r="M122" s="102"/>
      <c r="N122" s="205"/>
      <c r="O122" s="103"/>
      <c r="P122" s="206">
        <f>P123</f>
        <v>0</v>
      </c>
      <c r="Q122" s="103"/>
      <c r="R122" s="206">
        <f>R123</f>
        <v>0</v>
      </c>
      <c r="S122" s="103"/>
      <c r="T122" s="207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132</v>
      </c>
      <c r="BK122" s="208">
        <f>BK123</f>
        <v>0</v>
      </c>
    </row>
    <row r="123" s="12" customFormat="1" ht="25.92" customHeight="1">
      <c r="A123" s="12"/>
      <c r="B123" s="209"/>
      <c r="C123" s="210"/>
      <c r="D123" s="211" t="s">
        <v>75</v>
      </c>
      <c r="E123" s="212" t="s">
        <v>179</v>
      </c>
      <c r="F123" s="212" t="s">
        <v>180</v>
      </c>
      <c r="G123" s="210"/>
      <c r="H123" s="210"/>
      <c r="I123" s="213"/>
      <c r="J123" s="214">
        <f>BK123</f>
        <v>0</v>
      </c>
      <c r="K123" s="210"/>
      <c r="L123" s="215"/>
      <c r="M123" s="216"/>
      <c r="N123" s="217"/>
      <c r="O123" s="217"/>
      <c r="P123" s="218">
        <f>P124</f>
        <v>0</v>
      </c>
      <c r="Q123" s="217"/>
      <c r="R123" s="218">
        <f>R124</f>
        <v>0</v>
      </c>
      <c r="S123" s="217"/>
      <c r="T123" s="219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85</v>
      </c>
      <c r="AT123" s="221" t="s">
        <v>75</v>
      </c>
      <c r="AU123" s="221" t="s">
        <v>76</v>
      </c>
      <c r="AY123" s="220" t="s">
        <v>154</v>
      </c>
      <c r="BK123" s="222">
        <f>BK124</f>
        <v>0</v>
      </c>
    </row>
    <row r="124" s="12" customFormat="1" ht="22.8" customHeight="1">
      <c r="A124" s="12"/>
      <c r="B124" s="209"/>
      <c r="C124" s="210"/>
      <c r="D124" s="211" t="s">
        <v>75</v>
      </c>
      <c r="E124" s="223" t="s">
        <v>209</v>
      </c>
      <c r="F124" s="223" t="s">
        <v>210</v>
      </c>
      <c r="G124" s="210"/>
      <c r="H124" s="210"/>
      <c r="I124" s="213"/>
      <c r="J124" s="224">
        <f>BK124</f>
        <v>0</v>
      </c>
      <c r="K124" s="210"/>
      <c r="L124" s="215"/>
      <c r="M124" s="216"/>
      <c r="N124" s="217"/>
      <c r="O124" s="217"/>
      <c r="P124" s="218">
        <f>SUM(P125:P127)</f>
        <v>0</v>
      </c>
      <c r="Q124" s="217"/>
      <c r="R124" s="218">
        <f>SUM(R125:R127)</f>
        <v>0</v>
      </c>
      <c r="S124" s="217"/>
      <c r="T124" s="219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0" t="s">
        <v>85</v>
      </c>
      <c r="AT124" s="221" t="s">
        <v>75</v>
      </c>
      <c r="AU124" s="221" t="s">
        <v>83</v>
      </c>
      <c r="AY124" s="220" t="s">
        <v>154</v>
      </c>
      <c r="BK124" s="222">
        <f>SUM(BK125:BK127)</f>
        <v>0</v>
      </c>
    </row>
    <row r="125" s="2" customFormat="1" ht="24.15" customHeight="1">
      <c r="A125" s="37"/>
      <c r="B125" s="38"/>
      <c r="C125" s="225" t="s">
        <v>262</v>
      </c>
      <c r="D125" s="225" t="s">
        <v>158</v>
      </c>
      <c r="E125" s="226" t="s">
        <v>212</v>
      </c>
      <c r="F125" s="227" t="s">
        <v>213</v>
      </c>
      <c r="G125" s="228" t="s">
        <v>186</v>
      </c>
      <c r="H125" s="229">
        <v>2</v>
      </c>
      <c r="I125" s="230"/>
      <c r="J125" s="231">
        <f>ROUND(I125*H125,2)</f>
        <v>0</v>
      </c>
      <c r="K125" s="227" t="s">
        <v>1</v>
      </c>
      <c r="L125" s="43"/>
      <c r="M125" s="232" t="s">
        <v>1</v>
      </c>
      <c r="N125" s="233" t="s">
        <v>41</v>
      </c>
      <c r="O125" s="90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6" t="s">
        <v>187</v>
      </c>
      <c r="AT125" s="236" t="s">
        <v>158</v>
      </c>
      <c r="AU125" s="236" t="s">
        <v>85</v>
      </c>
      <c r="AY125" s="16" t="s">
        <v>154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6" t="s">
        <v>83</v>
      </c>
      <c r="BK125" s="237">
        <f>ROUND(I125*H125,2)</f>
        <v>0</v>
      </c>
      <c r="BL125" s="16" t="s">
        <v>187</v>
      </c>
      <c r="BM125" s="236" t="s">
        <v>214</v>
      </c>
    </row>
    <row r="126" s="13" customFormat="1">
      <c r="A126" s="13"/>
      <c r="B126" s="238"/>
      <c r="C126" s="239"/>
      <c r="D126" s="240" t="s">
        <v>173</v>
      </c>
      <c r="E126" s="249" t="s">
        <v>1</v>
      </c>
      <c r="F126" s="241" t="s">
        <v>263</v>
      </c>
      <c r="G126" s="239"/>
      <c r="H126" s="242">
        <v>2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173</v>
      </c>
      <c r="AU126" s="248" t="s">
        <v>85</v>
      </c>
      <c r="AV126" s="13" t="s">
        <v>85</v>
      </c>
      <c r="AW126" s="13" t="s">
        <v>32</v>
      </c>
      <c r="AX126" s="13" t="s">
        <v>83</v>
      </c>
      <c r="AY126" s="248" t="s">
        <v>154</v>
      </c>
    </row>
    <row r="127" s="2" customFormat="1" ht="24.15" customHeight="1">
      <c r="A127" s="37"/>
      <c r="B127" s="38"/>
      <c r="C127" s="225" t="s">
        <v>264</v>
      </c>
      <c r="D127" s="225" t="s">
        <v>158</v>
      </c>
      <c r="E127" s="226" t="s">
        <v>218</v>
      </c>
      <c r="F127" s="227" t="s">
        <v>219</v>
      </c>
      <c r="G127" s="228" t="s">
        <v>196</v>
      </c>
      <c r="H127" s="250"/>
      <c r="I127" s="230"/>
      <c r="J127" s="231">
        <f>ROUND(I127*H127,2)</f>
        <v>0</v>
      </c>
      <c r="K127" s="227" t="s">
        <v>162</v>
      </c>
      <c r="L127" s="43"/>
      <c r="M127" s="251" t="s">
        <v>1</v>
      </c>
      <c r="N127" s="252" t="s">
        <v>41</v>
      </c>
      <c r="O127" s="253"/>
      <c r="P127" s="254">
        <f>O127*H127</f>
        <v>0</v>
      </c>
      <c r="Q127" s="254">
        <v>0</v>
      </c>
      <c r="R127" s="254">
        <f>Q127*H127</f>
        <v>0</v>
      </c>
      <c r="S127" s="254">
        <v>0</v>
      </c>
      <c r="T127" s="255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6" t="s">
        <v>187</v>
      </c>
      <c r="AT127" s="236" t="s">
        <v>158</v>
      </c>
      <c r="AU127" s="236" t="s">
        <v>85</v>
      </c>
      <c r="AY127" s="16" t="s">
        <v>154</v>
      </c>
      <c r="BE127" s="237">
        <f>IF(N127="základní",J127,0)</f>
        <v>0</v>
      </c>
      <c r="BF127" s="237">
        <f>IF(N127="snížená",J127,0)</f>
        <v>0</v>
      </c>
      <c r="BG127" s="237">
        <f>IF(N127="zákl. přenesená",J127,0)</f>
        <v>0</v>
      </c>
      <c r="BH127" s="237">
        <f>IF(N127="sníž. přenesená",J127,0)</f>
        <v>0</v>
      </c>
      <c r="BI127" s="237">
        <f>IF(N127="nulová",J127,0)</f>
        <v>0</v>
      </c>
      <c r="BJ127" s="16" t="s">
        <v>83</v>
      </c>
      <c r="BK127" s="237">
        <f>ROUND(I127*H127,2)</f>
        <v>0</v>
      </c>
      <c r="BL127" s="16" t="s">
        <v>187</v>
      </c>
      <c r="BM127" s="236" t="s">
        <v>326</v>
      </c>
    </row>
    <row r="128" s="2" customFormat="1" ht="6.96" customHeight="1">
      <c r="A128" s="37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43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sheetProtection sheet="1" autoFilter="0" formatColumns="0" formatRows="0" objects="1" scenarios="1" spinCount="100000" saltValue="rL3bcIZpcwP/qpkxi5rqqRtZrBuPSfDHLiMtZ+x05Qzm+6eaY8uyGKLV61qdyT2wPiB3Xi5gtmxuObouJFVjZQ==" hashValue="lO22X8LzDchBDmIbZsc1UPzOJhf4el473RCyWFjCnh0zaIKJXusmAVt1ZkFgiJcgbaojnEvlGyL5AIlRIFeSSw==" algorithmName="SHA-512" password="CC3D"/>
  <autoFilter ref="C121:K12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107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359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ROUND((SUM(BE131:BE234)),  2)</f>
        <v>0</v>
      </c>
      <c r="G35" s="37"/>
      <c r="H35" s="37"/>
      <c r="I35" s="163">
        <v>0.20999999999999999</v>
      </c>
      <c r="J35" s="162">
        <f>ROUND(((SUM(BE131:BE234))*I35),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ROUND((SUM(BF131:BF234)),  2)</f>
        <v>0</v>
      </c>
      <c r="G36" s="37"/>
      <c r="H36" s="37"/>
      <c r="I36" s="163">
        <v>0.12</v>
      </c>
      <c r="J36" s="162">
        <f>ROUND(((SUM(BF131:BF234))*I36),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ROUND((SUM(BG131:BG234)),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ROUND((SUM(BH131:BH234)),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ROUND((SUM(BI131:BI234)),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125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G - Sekce G - stavební část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J131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J132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267</v>
      </c>
      <c r="E100" s="195"/>
      <c r="F100" s="195"/>
      <c r="G100" s="195"/>
      <c r="H100" s="195"/>
      <c r="I100" s="195"/>
      <c r="J100" s="196">
        <f>J133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360</v>
      </c>
      <c r="E101" s="195"/>
      <c r="F101" s="195"/>
      <c r="G101" s="195"/>
      <c r="H101" s="195"/>
      <c r="I101" s="195"/>
      <c r="J101" s="196">
        <f>J146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134</v>
      </c>
      <c r="E102" s="195"/>
      <c r="F102" s="195"/>
      <c r="G102" s="195"/>
      <c r="H102" s="195"/>
      <c r="I102" s="195"/>
      <c r="J102" s="196">
        <f>J168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268</v>
      </c>
      <c r="E103" s="195"/>
      <c r="F103" s="195"/>
      <c r="G103" s="195"/>
      <c r="H103" s="195"/>
      <c r="I103" s="195"/>
      <c r="J103" s="196">
        <f>J174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135</v>
      </c>
      <c r="E104" s="190"/>
      <c r="F104" s="190"/>
      <c r="G104" s="190"/>
      <c r="H104" s="190"/>
      <c r="I104" s="190"/>
      <c r="J104" s="191">
        <f>J176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361</v>
      </c>
      <c r="E105" s="195"/>
      <c r="F105" s="195"/>
      <c r="G105" s="195"/>
      <c r="H105" s="195"/>
      <c r="I105" s="195"/>
      <c r="J105" s="196">
        <f>J177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362</v>
      </c>
      <c r="E106" s="195"/>
      <c r="F106" s="195"/>
      <c r="G106" s="195"/>
      <c r="H106" s="195"/>
      <c r="I106" s="195"/>
      <c r="J106" s="196">
        <f>J183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136</v>
      </c>
      <c r="E107" s="195"/>
      <c r="F107" s="195"/>
      <c r="G107" s="195"/>
      <c r="H107" s="195"/>
      <c r="I107" s="195"/>
      <c r="J107" s="196">
        <f>J194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207</v>
      </c>
      <c r="E108" s="195"/>
      <c r="F108" s="195"/>
      <c r="G108" s="195"/>
      <c r="H108" s="195"/>
      <c r="I108" s="195"/>
      <c r="J108" s="196">
        <f>J214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2"/>
      <c r="D109" s="194" t="s">
        <v>363</v>
      </c>
      <c r="E109" s="195"/>
      <c r="F109" s="195"/>
      <c r="G109" s="195"/>
      <c r="H109" s="195"/>
      <c r="I109" s="195"/>
      <c r="J109" s="196">
        <f>J218</f>
        <v>0</v>
      </c>
      <c r="K109" s="132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9"/>
      <c r="D119" s="39"/>
      <c r="E119" s="182" t="str">
        <f>E7</f>
        <v>UHK Palachovy koleje - Částečná rekonstrukce a modernizace - IV.etapa - investiční část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0"/>
      <c r="C120" s="31" t="s">
        <v>124</v>
      </c>
      <c r="D120" s="21"/>
      <c r="E120" s="21"/>
      <c r="F120" s="21"/>
      <c r="G120" s="21"/>
      <c r="H120" s="21"/>
      <c r="I120" s="21"/>
      <c r="J120" s="21"/>
      <c r="K120" s="21"/>
      <c r="L120" s="19"/>
    </row>
    <row r="121" s="2" customFormat="1" ht="16.5" customHeight="1">
      <c r="A121" s="37"/>
      <c r="B121" s="38"/>
      <c r="C121" s="39"/>
      <c r="D121" s="39"/>
      <c r="E121" s="182" t="s">
        <v>125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126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75" t="str">
        <f>E11</f>
        <v>G - Sekce G - stavební část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9"/>
      <c r="E125" s="39"/>
      <c r="F125" s="26" t="str">
        <f>F14</f>
        <v>Hradec Králové</v>
      </c>
      <c r="G125" s="39"/>
      <c r="H125" s="39"/>
      <c r="I125" s="31" t="s">
        <v>22</v>
      </c>
      <c r="J125" s="78" t="str">
        <f>IF(J14="","",J14)</f>
        <v>30. 6. 2025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24</v>
      </c>
      <c r="D127" s="39"/>
      <c r="E127" s="39"/>
      <c r="F127" s="26" t="str">
        <f>E17</f>
        <v>Univerzita Hradec Králové</v>
      </c>
      <c r="G127" s="39"/>
      <c r="H127" s="39"/>
      <c r="I127" s="31" t="s">
        <v>30</v>
      </c>
      <c r="J127" s="35" t="str">
        <f>E23</f>
        <v>PRIDOS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28</v>
      </c>
      <c r="D128" s="39"/>
      <c r="E128" s="39"/>
      <c r="F128" s="26" t="str">
        <f>IF(E20="","",E20)</f>
        <v>Vyplň údaj</v>
      </c>
      <c r="G128" s="39"/>
      <c r="H128" s="39"/>
      <c r="I128" s="31" t="s">
        <v>33</v>
      </c>
      <c r="J128" s="35" t="str">
        <f>E26</f>
        <v xml:space="preserve"> 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98"/>
      <c r="B130" s="199"/>
      <c r="C130" s="200" t="s">
        <v>140</v>
      </c>
      <c r="D130" s="201" t="s">
        <v>61</v>
      </c>
      <c r="E130" s="201" t="s">
        <v>57</v>
      </c>
      <c r="F130" s="201" t="s">
        <v>58</v>
      </c>
      <c r="G130" s="201" t="s">
        <v>141</v>
      </c>
      <c r="H130" s="201" t="s">
        <v>142</v>
      </c>
      <c r="I130" s="201" t="s">
        <v>143</v>
      </c>
      <c r="J130" s="201" t="s">
        <v>130</v>
      </c>
      <c r="K130" s="202" t="s">
        <v>144</v>
      </c>
      <c r="L130" s="203"/>
      <c r="M130" s="99" t="s">
        <v>1</v>
      </c>
      <c r="N130" s="100" t="s">
        <v>40</v>
      </c>
      <c r="O130" s="100" t="s">
        <v>145</v>
      </c>
      <c r="P130" s="100" t="s">
        <v>146</v>
      </c>
      <c r="Q130" s="100" t="s">
        <v>147</v>
      </c>
      <c r="R130" s="100" t="s">
        <v>148</v>
      </c>
      <c r="S130" s="100" t="s">
        <v>149</v>
      </c>
      <c r="T130" s="101" t="s">
        <v>150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</row>
    <row r="131" s="2" customFormat="1" ht="22.8" customHeight="1">
      <c r="A131" s="37"/>
      <c r="B131" s="38"/>
      <c r="C131" s="106" t="s">
        <v>151</v>
      </c>
      <c r="D131" s="39"/>
      <c r="E131" s="39"/>
      <c r="F131" s="39"/>
      <c r="G131" s="39"/>
      <c r="H131" s="39"/>
      <c r="I131" s="39"/>
      <c r="J131" s="204">
        <f>BK131</f>
        <v>0</v>
      </c>
      <c r="K131" s="39"/>
      <c r="L131" s="43"/>
      <c r="M131" s="102"/>
      <c r="N131" s="205"/>
      <c r="O131" s="103"/>
      <c r="P131" s="206">
        <f>P132+P176</f>
        <v>0</v>
      </c>
      <c r="Q131" s="103"/>
      <c r="R131" s="206">
        <f>R132+R176</f>
        <v>5.8482147400000004</v>
      </c>
      <c r="S131" s="103"/>
      <c r="T131" s="207">
        <f>T132+T176</f>
        <v>0.22455900000000001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75</v>
      </c>
      <c r="AU131" s="16" t="s">
        <v>132</v>
      </c>
      <c r="BK131" s="208">
        <f>BK132+BK176</f>
        <v>0</v>
      </c>
    </row>
    <row r="132" s="12" customFormat="1" ht="25.92" customHeight="1">
      <c r="A132" s="12"/>
      <c r="B132" s="209"/>
      <c r="C132" s="210"/>
      <c r="D132" s="211" t="s">
        <v>75</v>
      </c>
      <c r="E132" s="212" t="s">
        <v>152</v>
      </c>
      <c r="F132" s="212" t="s">
        <v>153</v>
      </c>
      <c r="G132" s="210"/>
      <c r="H132" s="210"/>
      <c r="I132" s="213"/>
      <c r="J132" s="214">
        <f>BK132</f>
        <v>0</v>
      </c>
      <c r="K132" s="210"/>
      <c r="L132" s="215"/>
      <c r="M132" s="216"/>
      <c r="N132" s="217"/>
      <c r="O132" s="217"/>
      <c r="P132" s="218">
        <f>P133+P146+P168+P174</f>
        <v>0</v>
      </c>
      <c r="Q132" s="217"/>
      <c r="R132" s="218">
        <f>R133+R146+R168+R174</f>
        <v>5.3562548400000001</v>
      </c>
      <c r="S132" s="217"/>
      <c r="T132" s="219">
        <f>T133+T146+T168+T174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83</v>
      </c>
      <c r="AT132" s="221" t="s">
        <v>75</v>
      </c>
      <c r="AU132" s="221" t="s">
        <v>76</v>
      </c>
      <c r="AY132" s="220" t="s">
        <v>154</v>
      </c>
      <c r="BK132" s="222">
        <f>BK133+BK146+BK168+BK174</f>
        <v>0</v>
      </c>
    </row>
    <row r="133" s="12" customFormat="1" ht="22.8" customHeight="1">
      <c r="A133" s="12"/>
      <c r="B133" s="209"/>
      <c r="C133" s="210"/>
      <c r="D133" s="211" t="s">
        <v>75</v>
      </c>
      <c r="E133" s="223" t="s">
        <v>271</v>
      </c>
      <c r="F133" s="223" t="s">
        <v>272</v>
      </c>
      <c r="G133" s="210"/>
      <c r="H133" s="210"/>
      <c r="I133" s="213"/>
      <c r="J133" s="224">
        <f>BK133</f>
        <v>0</v>
      </c>
      <c r="K133" s="210"/>
      <c r="L133" s="215"/>
      <c r="M133" s="216"/>
      <c r="N133" s="217"/>
      <c r="O133" s="217"/>
      <c r="P133" s="218">
        <f>SUM(P134:P145)</f>
        <v>0</v>
      </c>
      <c r="Q133" s="217"/>
      <c r="R133" s="218">
        <f>SUM(R134:R145)</f>
        <v>1.5184148399999999</v>
      </c>
      <c r="S133" s="217"/>
      <c r="T133" s="219">
        <f>SUM(T134:T145)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83</v>
      </c>
      <c r="AT133" s="221" t="s">
        <v>75</v>
      </c>
      <c r="AU133" s="221" t="s">
        <v>83</v>
      </c>
      <c r="AY133" s="220" t="s">
        <v>154</v>
      </c>
      <c r="BK133" s="222">
        <f>SUM(BK134:BK145)</f>
        <v>0</v>
      </c>
    </row>
    <row r="134" s="2" customFormat="1" ht="24.15" customHeight="1">
      <c r="A134" s="37"/>
      <c r="B134" s="38"/>
      <c r="C134" s="225" t="s">
        <v>83</v>
      </c>
      <c r="D134" s="225" t="s">
        <v>158</v>
      </c>
      <c r="E134" s="226" t="s">
        <v>364</v>
      </c>
      <c r="F134" s="227" t="s">
        <v>365</v>
      </c>
      <c r="G134" s="228" t="s">
        <v>161</v>
      </c>
      <c r="H134" s="229">
        <v>0.027</v>
      </c>
      <c r="I134" s="230"/>
      <c r="J134" s="231">
        <f>ROUND(I134*H134,2)</f>
        <v>0</v>
      </c>
      <c r="K134" s="227" t="s">
        <v>162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1.0900000000000001</v>
      </c>
      <c r="R134" s="234">
        <f>Q134*H134</f>
        <v>0.029430000000000001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163</v>
      </c>
      <c r="AT134" s="236" t="s">
        <v>158</v>
      </c>
      <c r="AU134" s="236" t="s">
        <v>85</v>
      </c>
      <c r="AY134" s="16" t="s">
        <v>154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163</v>
      </c>
      <c r="BM134" s="236" t="s">
        <v>366</v>
      </c>
    </row>
    <row r="135" s="13" customFormat="1">
      <c r="A135" s="13"/>
      <c r="B135" s="238"/>
      <c r="C135" s="239"/>
      <c r="D135" s="240" t="s">
        <v>173</v>
      </c>
      <c r="E135" s="249" t="s">
        <v>1</v>
      </c>
      <c r="F135" s="241" t="s">
        <v>367</v>
      </c>
      <c r="G135" s="239"/>
      <c r="H135" s="242">
        <v>0.027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173</v>
      </c>
      <c r="AU135" s="248" t="s">
        <v>85</v>
      </c>
      <c r="AV135" s="13" t="s">
        <v>85</v>
      </c>
      <c r="AW135" s="13" t="s">
        <v>32</v>
      </c>
      <c r="AX135" s="13" t="s">
        <v>83</v>
      </c>
      <c r="AY135" s="248" t="s">
        <v>154</v>
      </c>
    </row>
    <row r="136" s="2" customFormat="1" ht="24.15" customHeight="1">
      <c r="A136" s="37"/>
      <c r="B136" s="38"/>
      <c r="C136" s="225" t="s">
        <v>85</v>
      </c>
      <c r="D136" s="225" t="s">
        <v>158</v>
      </c>
      <c r="E136" s="226" t="s">
        <v>368</v>
      </c>
      <c r="F136" s="227" t="s">
        <v>369</v>
      </c>
      <c r="G136" s="228" t="s">
        <v>226</v>
      </c>
      <c r="H136" s="229">
        <v>15.300000000000001</v>
      </c>
      <c r="I136" s="230"/>
      <c r="J136" s="231">
        <f>ROUND(I136*H136,2)</f>
        <v>0</v>
      </c>
      <c r="K136" s="227" t="s">
        <v>162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0.061719999999999997</v>
      </c>
      <c r="R136" s="234">
        <f>Q136*H136</f>
        <v>0.94431600000000004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163</v>
      </c>
      <c r="AT136" s="236" t="s">
        <v>158</v>
      </c>
      <c r="AU136" s="236" t="s">
        <v>85</v>
      </c>
      <c r="AY136" s="16" t="s">
        <v>154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163</v>
      </c>
      <c r="BM136" s="236" t="s">
        <v>275</v>
      </c>
    </row>
    <row r="137" s="13" customFormat="1">
      <c r="A137" s="13"/>
      <c r="B137" s="238"/>
      <c r="C137" s="239"/>
      <c r="D137" s="240" t="s">
        <v>173</v>
      </c>
      <c r="E137" s="249" t="s">
        <v>1</v>
      </c>
      <c r="F137" s="241" t="s">
        <v>370</v>
      </c>
      <c r="G137" s="239"/>
      <c r="H137" s="242">
        <v>15.300000000000001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173</v>
      </c>
      <c r="AU137" s="248" t="s">
        <v>85</v>
      </c>
      <c r="AV137" s="13" t="s">
        <v>85</v>
      </c>
      <c r="AW137" s="13" t="s">
        <v>32</v>
      </c>
      <c r="AX137" s="13" t="s">
        <v>83</v>
      </c>
      <c r="AY137" s="248" t="s">
        <v>154</v>
      </c>
    </row>
    <row r="138" s="2" customFormat="1" ht="24.15" customHeight="1">
      <c r="A138" s="37"/>
      <c r="B138" s="38"/>
      <c r="C138" s="225" t="s">
        <v>271</v>
      </c>
      <c r="D138" s="225" t="s">
        <v>158</v>
      </c>
      <c r="E138" s="226" t="s">
        <v>277</v>
      </c>
      <c r="F138" s="227" t="s">
        <v>278</v>
      </c>
      <c r="G138" s="228" t="s">
        <v>279</v>
      </c>
      <c r="H138" s="229">
        <v>10.9</v>
      </c>
      <c r="I138" s="230"/>
      <c r="J138" s="231">
        <f>ROUND(I138*H138,2)</f>
        <v>0</v>
      </c>
      <c r="K138" s="227" t="s">
        <v>162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8.0000000000000007E-05</v>
      </c>
      <c r="R138" s="234">
        <f>Q138*H138</f>
        <v>0.00087200000000000005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163</v>
      </c>
      <c r="AT138" s="236" t="s">
        <v>158</v>
      </c>
      <c r="AU138" s="236" t="s">
        <v>85</v>
      </c>
      <c r="AY138" s="16" t="s">
        <v>154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163</v>
      </c>
      <c r="BM138" s="236" t="s">
        <v>280</v>
      </c>
    </row>
    <row r="139" s="2" customFormat="1" ht="24.15" customHeight="1">
      <c r="A139" s="37"/>
      <c r="B139" s="38"/>
      <c r="C139" s="225" t="s">
        <v>163</v>
      </c>
      <c r="D139" s="225" t="s">
        <v>158</v>
      </c>
      <c r="E139" s="226" t="s">
        <v>281</v>
      </c>
      <c r="F139" s="227" t="s">
        <v>282</v>
      </c>
      <c r="G139" s="228" t="s">
        <v>279</v>
      </c>
      <c r="H139" s="229">
        <v>5.7000000000000002</v>
      </c>
      <c r="I139" s="230"/>
      <c r="J139" s="231">
        <f>ROUND(I139*H139,2)</f>
        <v>0</v>
      </c>
      <c r="K139" s="227" t="s">
        <v>162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0.0020400000000000001</v>
      </c>
      <c r="R139" s="234">
        <f>Q139*H139</f>
        <v>0.011628000000000001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163</v>
      </c>
      <c r="AT139" s="236" t="s">
        <v>158</v>
      </c>
      <c r="AU139" s="236" t="s">
        <v>85</v>
      </c>
      <c r="AY139" s="16" t="s">
        <v>154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163</v>
      </c>
      <c r="BM139" s="236" t="s">
        <v>283</v>
      </c>
    </row>
    <row r="140" s="2" customFormat="1" ht="16.5" customHeight="1">
      <c r="A140" s="37"/>
      <c r="B140" s="38"/>
      <c r="C140" s="225" t="s">
        <v>247</v>
      </c>
      <c r="D140" s="225" t="s">
        <v>158</v>
      </c>
      <c r="E140" s="226" t="s">
        <v>371</v>
      </c>
      <c r="F140" s="227" t="s">
        <v>372</v>
      </c>
      <c r="G140" s="228" t="s">
        <v>226</v>
      </c>
      <c r="H140" s="229">
        <v>3.2000000000000002</v>
      </c>
      <c r="I140" s="230"/>
      <c r="J140" s="231">
        <f>ROUND(I140*H140,2)</f>
        <v>0</v>
      </c>
      <c r="K140" s="227" t="s">
        <v>162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0.064519999999999994</v>
      </c>
      <c r="R140" s="234">
        <f>Q140*H140</f>
        <v>0.20646399999999998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163</v>
      </c>
      <c r="AT140" s="236" t="s">
        <v>158</v>
      </c>
      <c r="AU140" s="236" t="s">
        <v>85</v>
      </c>
      <c r="AY140" s="16" t="s">
        <v>154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163</v>
      </c>
      <c r="BM140" s="236" t="s">
        <v>373</v>
      </c>
    </row>
    <row r="141" s="13" customFormat="1">
      <c r="A141" s="13"/>
      <c r="B141" s="238"/>
      <c r="C141" s="239"/>
      <c r="D141" s="240" t="s">
        <v>173</v>
      </c>
      <c r="E141" s="249" t="s">
        <v>1</v>
      </c>
      <c r="F141" s="241" t="s">
        <v>374</v>
      </c>
      <c r="G141" s="239"/>
      <c r="H141" s="242">
        <v>3.2000000000000002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173</v>
      </c>
      <c r="AU141" s="248" t="s">
        <v>85</v>
      </c>
      <c r="AV141" s="13" t="s">
        <v>85</v>
      </c>
      <c r="AW141" s="13" t="s">
        <v>32</v>
      </c>
      <c r="AX141" s="13" t="s">
        <v>83</v>
      </c>
      <c r="AY141" s="248" t="s">
        <v>154</v>
      </c>
    </row>
    <row r="142" s="2" customFormat="1" ht="16.5" customHeight="1">
      <c r="A142" s="37"/>
      <c r="B142" s="38"/>
      <c r="C142" s="225" t="s">
        <v>249</v>
      </c>
      <c r="D142" s="225" t="s">
        <v>158</v>
      </c>
      <c r="E142" s="226" t="s">
        <v>284</v>
      </c>
      <c r="F142" s="227" t="s">
        <v>285</v>
      </c>
      <c r="G142" s="228" t="s">
        <v>226</v>
      </c>
      <c r="H142" s="229">
        <v>2.7000000000000002</v>
      </c>
      <c r="I142" s="230"/>
      <c r="J142" s="231">
        <f>ROUND(I142*H142,2)</f>
        <v>0</v>
      </c>
      <c r="K142" s="227" t="s">
        <v>162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0.083409999999999998</v>
      </c>
      <c r="R142" s="234">
        <f>Q142*H142</f>
        <v>0.22520700000000002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163</v>
      </c>
      <c r="AT142" s="236" t="s">
        <v>158</v>
      </c>
      <c r="AU142" s="236" t="s">
        <v>85</v>
      </c>
      <c r="AY142" s="16" t="s">
        <v>154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163</v>
      </c>
      <c r="BM142" s="236" t="s">
        <v>375</v>
      </c>
    </row>
    <row r="143" s="13" customFormat="1">
      <c r="A143" s="13"/>
      <c r="B143" s="238"/>
      <c r="C143" s="239"/>
      <c r="D143" s="240" t="s">
        <v>173</v>
      </c>
      <c r="E143" s="249" t="s">
        <v>1</v>
      </c>
      <c r="F143" s="241" t="s">
        <v>376</v>
      </c>
      <c r="G143" s="239"/>
      <c r="H143" s="242">
        <v>2.7000000000000002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173</v>
      </c>
      <c r="AU143" s="248" t="s">
        <v>85</v>
      </c>
      <c r="AV143" s="13" t="s">
        <v>85</v>
      </c>
      <c r="AW143" s="13" t="s">
        <v>32</v>
      </c>
      <c r="AX143" s="13" t="s">
        <v>83</v>
      </c>
      <c r="AY143" s="248" t="s">
        <v>154</v>
      </c>
    </row>
    <row r="144" s="2" customFormat="1" ht="16.5" customHeight="1">
      <c r="A144" s="37"/>
      <c r="B144" s="38"/>
      <c r="C144" s="225" t="s">
        <v>251</v>
      </c>
      <c r="D144" s="225" t="s">
        <v>158</v>
      </c>
      <c r="E144" s="226" t="s">
        <v>377</v>
      </c>
      <c r="F144" s="227" t="s">
        <v>378</v>
      </c>
      <c r="G144" s="228" t="s">
        <v>379</v>
      </c>
      <c r="H144" s="229">
        <v>0.037999999999999999</v>
      </c>
      <c r="I144" s="230"/>
      <c r="J144" s="231">
        <f>ROUND(I144*H144,2)</f>
        <v>0</v>
      </c>
      <c r="K144" s="227" t="s">
        <v>162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2.6446800000000001</v>
      </c>
      <c r="R144" s="234">
        <f>Q144*H144</f>
        <v>0.10049784000000001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163</v>
      </c>
      <c r="AT144" s="236" t="s">
        <v>158</v>
      </c>
      <c r="AU144" s="236" t="s">
        <v>85</v>
      </c>
      <c r="AY144" s="16" t="s">
        <v>154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163</v>
      </c>
      <c r="BM144" s="236" t="s">
        <v>380</v>
      </c>
    </row>
    <row r="145" s="13" customFormat="1">
      <c r="A145" s="13"/>
      <c r="B145" s="238"/>
      <c r="C145" s="239"/>
      <c r="D145" s="240" t="s">
        <v>173</v>
      </c>
      <c r="E145" s="249" t="s">
        <v>1</v>
      </c>
      <c r="F145" s="241" t="s">
        <v>381</v>
      </c>
      <c r="G145" s="239"/>
      <c r="H145" s="242">
        <v>0.037999999999999999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173</v>
      </c>
      <c r="AU145" s="248" t="s">
        <v>85</v>
      </c>
      <c r="AV145" s="13" t="s">
        <v>85</v>
      </c>
      <c r="AW145" s="13" t="s">
        <v>32</v>
      </c>
      <c r="AX145" s="13" t="s">
        <v>83</v>
      </c>
      <c r="AY145" s="248" t="s">
        <v>154</v>
      </c>
    </row>
    <row r="146" s="12" customFormat="1" ht="22.8" customHeight="1">
      <c r="A146" s="12"/>
      <c r="B146" s="209"/>
      <c r="C146" s="210"/>
      <c r="D146" s="211" t="s">
        <v>75</v>
      </c>
      <c r="E146" s="223" t="s">
        <v>249</v>
      </c>
      <c r="F146" s="223" t="s">
        <v>382</v>
      </c>
      <c r="G146" s="210"/>
      <c r="H146" s="210"/>
      <c r="I146" s="213"/>
      <c r="J146" s="224">
        <f>BK146</f>
        <v>0</v>
      </c>
      <c r="K146" s="210"/>
      <c r="L146" s="215"/>
      <c r="M146" s="216"/>
      <c r="N146" s="217"/>
      <c r="O146" s="217"/>
      <c r="P146" s="218">
        <f>SUM(P147:P167)</f>
        <v>0</v>
      </c>
      <c r="Q146" s="217"/>
      <c r="R146" s="218">
        <f>SUM(R147:R167)</f>
        <v>3.8378400000000004</v>
      </c>
      <c r="S146" s="217"/>
      <c r="T146" s="219">
        <f>SUM(T147:T167)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0" t="s">
        <v>83</v>
      </c>
      <c r="AT146" s="221" t="s">
        <v>75</v>
      </c>
      <c r="AU146" s="221" t="s">
        <v>83</v>
      </c>
      <c r="AY146" s="220" t="s">
        <v>154</v>
      </c>
      <c r="BK146" s="222">
        <f>SUM(BK147:BK167)</f>
        <v>0</v>
      </c>
    </row>
    <row r="147" s="2" customFormat="1" ht="21.75" customHeight="1">
      <c r="A147" s="37"/>
      <c r="B147" s="38"/>
      <c r="C147" s="225" t="s">
        <v>254</v>
      </c>
      <c r="D147" s="225" t="s">
        <v>158</v>
      </c>
      <c r="E147" s="226" t="s">
        <v>383</v>
      </c>
      <c r="F147" s="227" t="s">
        <v>384</v>
      </c>
      <c r="G147" s="228" t="s">
        <v>226</v>
      </c>
      <c r="H147" s="229">
        <v>482</v>
      </c>
      <c r="I147" s="230"/>
      <c r="J147" s="231">
        <f>ROUND(I147*H147,2)</f>
        <v>0</v>
      </c>
      <c r="K147" s="227" t="s">
        <v>162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0.0043800000000000002</v>
      </c>
      <c r="R147" s="234">
        <f>Q147*H147</f>
        <v>2.1111599999999999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163</v>
      </c>
      <c r="AT147" s="236" t="s">
        <v>158</v>
      </c>
      <c r="AU147" s="236" t="s">
        <v>85</v>
      </c>
      <c r="AY147" s="16" t="s">
        <v>154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163</v>
      </c>
      <c r="BM147" s="236" t="s">
        <v>385</v>
      </c>
    </row>
    <row r="148" s="13" customFormat="1">
      <c r="A148" s="13"/>
      <c r="B148" s="238"/>
      <c r="C148" s="239"/>
      <c r="D148" s="240" t="s">
        <v>173</v>
      </c>
      <c r="E148" s="249" t="s">
        <v>1</v>
      </c>
      <c r="F148" s="241" t="s">
        <v>386</v>
      </c>
      <c r="G148" s="239"/>
      <c r="H148" s="242">
        <v>41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173</v>
      </c>
      <c r="AU148" s="248" t="s">
        <v>85</v>
      </c>
      <c r="AV148" s="13" t="s">
        <v>85</v>
      </c>
      <c r="AW148" s="13" t="s">
        <v>32</v>
      </c>
      <c r="AX148" s="13" t="s">
        <v>76</v>
      </c>
      <c r="AY148" s="248" t="s">
        <v>154</v>
      </c>
    </row>
    <row r="149" s="13" customFormat="1">
      <c r="A149" s="13"/>
      <c r="B149" s="238"/>
      <c r="C149" s="239"/>
      <c r="D149" s="240" t="s">
        <v>173</v>
      </c>
      <c r="E149" s="249" t="s">
        <v>1</v>
      </c>
      <c r="F149" s="241" t="s">
        <v>387</v>
      </c>
      <c r="G149" s="239"/>
      <c r="H149" s="242">
        <v>29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173</v>
      </c>
      <c r="AU149" s="248" t="s">
        <v>85</v>
      </c>
      <c r="AV149" s="13" t="s">
        <v>85</v>
      </c>
      <c r="AW149" s="13" t="s">
        <v>32</v>
      </c>
      <c r="AX149" s="13" t="s">
        <v>76</v>
      </c>
      <c r="AY149" s="248" t="s">
        <v>154</v>
      </c>
    </row>
    <row r="150" s="13" customFormat="1">
      <c r="A150" s="13"/>
      <c r="B150" s="238"/>
      <c r="C150" s="239"/>
      <c r="D150" s="240" t="s">
        <v>173</v>
      </c>
      <c r="E150" s="249" t="s">
        <v>1</v>
      </c>
      <c r="F150" s="241" t="s">
        <v>388</v>
      </c>
      <c r="G150" s="239"/>
      <c r="H150" s="242">
        <v>20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173</v>
      </c>
      <c r="AU150" s="248" t="s">
        <v>85</v>
      </c>
      <c r="AV150" s="13" t="s">
        <v>85</v>
      </c>
      <c r="AW150" s="13" t="s">
        <v>32</v>
      </c>
      <c r="AX150" s="13" t="s">
        <v>76</v>
      </c>
      <c r="AY150" s="248" t="s">
        <v>154</v>
      </c>
    </row>
    <row r="151" s="13" customFormat="1">
      <c r="A151" s="13"/>
      <c r="B151" s="238"/>
      <c r="C151" s="239"/>
      <c r="D151" s="240" t="s">
        <v>173</v>
      </c>
      <c r="E151" s="249" t="s">
        <v>1</v>
      </c>
      <c r="F151" s="241" t="s">
        <v>389</v>
      </c>
      <c r="G151" s="239"/>
      <c r="H151" s="242">
        <v>40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8" t="s">
        <v>173</v>
      </c>
      <c r="AU151" s="248" t="s">
        <v>85</v>
      </c>
      <c r="AV151" s="13" t="s">
        <v>85</v>
      </c>
      <c r="AW151" s="13" t="s">
        <v>32</v>
      </c>
      <c r="AX151" s="13" t="s">
        <v>76</v>
      </c>
      <c r="AY151" s="248" t="s">
        <v>154</v>
      </c>
    </row>
    <row r="152" s="13" customFormat="1">
      <c r="A152" s="13"/>
      <c r="B152" s="238"/>
      <c r="C152" s="239"/>
      <c r="D152" s="240" t="s">
        <v>173</v>
      </c>
      <c r="E152" s="249" t="s">
        <v>1</v>
      </c>
      <c r="F152" s="241" t="s">
        <v>390</v>
      </c>
      <c r="G152" s="239"/>
      <c r="H152" s="242">
        <v>46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173</v>
      </c>
      <c r="AU152" s="248" t="s">
        <v>85</v>
      </c>
      <c r="AV152" s="13" t="s">
        <v>85</v>
      </c>
      <c r="AW152" s="13" t="s">
        <v>32</v>
      </c>
      <c r="AX152" s="13" t="s">
        <v>76</v>
      </c>
      <c r="AY152" s="248" t="s">
        <v>154</v>
      </c>
    </row>
    <row r="153" s="13" customFormat="1">
      <c r="A153" s="13"/>
      <c r="B153" s="238"/>
      <c r="C153" s="239"/>
      <c r="D153" s="240" t="s">
        <v>173</v>
      </c>
      <c r="E153" s="249" t="s">
        <v>1</v>
      </c>
      <c r="F153" s="241" t="s">
        <v>391</v>
      </c>
      <c r="G153" s="239"/>
      <c r="H153" s="242">
        <v>46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173</v>
      </c>
      <c r="AU153" s="248" t="s">
        <v>85</v>
      </c>
      <c r="AV153" s="13" t="s">
        <v>85</v>
      </c>
      <c r="AW153" s="13" t="s">
        <v>32</v>
      </c>
      <c r="AX153" s="13" t="s">
        <v>76</v>
      </c>
      <c r="AY153" s="248" t="s">
        <v>154</v>
      </c>
    </row>
    <row r="154" s="13" customFormat="1">
      <c r="A154" s="13"/>
      <c r="B154" s="238"/>
      <c r="C154" s="239"/>
      <c r="D154" s="240" t="s">
        <v>173</v>
      </c>
      <c r="E154" s="249" t="s">
        <v>1</v>
      </c>
      <c r="F154" s="241" t="s">
        <v>392</v>
      </c>
      <c r="G154" s="239"/>
      <c r="H154" s="242">
        <v>44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173</v>
      </c>
      <c r="AU154" s="248" t="s">
        <v>85</v>
      </c>
      <c r="AV154" s="13" t="s">
        <v>85</v>
      </c>
      <c r="AW154" s="13" t="s">
        <v>32</v>
      </c>
      <c r="AX154" s="13" t="s">
        <v>76</v>
      </c>
      <c r="AY154" s="248" t="s">
        <v>154</v>
      </c>
    </row>
    <row r="155" s="13" customFormat="1">
      <c r="A155" s="13"/>
      <c r="B155" s="238"/>
      <c r="C155" s="239"/>
      <c r="D155" s="240" t="s">
        <v>173</v>
      </c>
      <c r="E155" s="249" t="s">
        <v>1</v>
      </c>
      <c r="F155" s="241" t="s">
        <v>393</v>
      </c>
      <c r="G155" s="239"/>
      <c r="H155" s="242">
        <v>40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173</v>
      </c>
      <c r="AU155" s="248" t="s">
        <v>85</v>
      </c>
      <c r="AV155" s="13" t="s">
        <v>85</v>
      </c>
      <c r="AW155" s="13" t="s">
        <v>32</v>
      </c>
      <c r="AX155" s="13" t="s">
        <v>76</v>
      </c>
      <c r="AY155" s="248" t="s">
        <v>154</v>
      </c>
    </row>
    <row r="156" s="13" customFormat="1">
      <c r="A156" s="13"/>
      <c r="B156" s="238"/>
      <c r="C156" s="239"/>
      <c r="D156" s="240" t="s">
        <v>173</v>
      </c>
      <c r="E156" s="249" t="s">
        <v>1</v>
      </c>
      <c r="F156" s="241" t="s">
        <v>394</v>
      </c>
      <c r="G156" s="239"/>
      <c r="H156" s="242">
        <v>28</v>
      </c>
      <c r="I156" s="243"/>
      <c r="J156" s="239"/>
      <c r="K156" s="239"/>
      <c r="L156" s="244"/>
      <c r="M156" s="245"/>
      <c r="N156" s="246"/>
      <c r="O156" s="246"/>
      <c r="P156" s="246"/>
      <c r="Q156" s="246"/>
      <c r="R156" s="246"/>
      <c r="S156" s="246"/>
      <c r="T156" s="24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8" t="s">
        <v>173</v>
      </c>
      <c r="AU156" s="248" t="s">
        <v>85</v>
      </c>
      <c r="AV156" s="13" t="s">
        <v>85</v>
      </c>
      <c r="AW156" s="13" t="s">
        <v>32</v>
      </c>
      <c r="AX156" s="13" t="s">
        <v>76</v>
      </c>
      <c r="AY156" s="248" t="s">
        <v>154</v>
      </c>
    </row>
    <row r="157" s="13" customFormat="1">
      <c r="A157" s="13"/>
      <c r="B157" s="238"/>
      <c r="C157" s="239"/>
      <c r="D157" s="240" t="s">
        <v>173</v>
      </c>
      <c r="E157" s="249" t="s">
        <v>1</v>
      </c>
      <c r="F157" s="241" t="s">
        <v>395</v>
      </c>
      <c r="G157" s="239"/>
      <c r="H157" s="242">
        <v>16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173</v>
      </c>
      <c r="AU157" s="248" t="s">
        <v>85</v>
      </c>
      <c r="AV157" s="13" t="s">
        <v>85</v>
      </c>
      <c r="AW157" s="13" t="s">
        <v>32</v>
      </c>
      <c r="AX157" s="13" t="s">
        <v>76</v>
      </c>
      <c r="AY157" s="248" t="s">
        <v>154</v>
      </c>
    </row>
    <row r="158" s="13" customFormat="1">
      <c r="A158" s="13"/>
      <c r="B158" s="238"/>
      <c r="C158" s="239"/>
      <c r="D158" s="240" t="s">
        <v>173</v>
      </c>
      <c r="E158" s="249" t="s">
        <v>1</v>
      </c>
      <c r="F158" s="241" t="s">
        <v>396</v>
      </c>
      <c r="G158" s="239"/>
      <c r="H158" s="242">
        <v>40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173</v>
      </c>
      <c r="AU158" s="248" t="s">
        <v>85</v>
      </c>
      <c r="AV158" s="13" t="s">
        <v>85</v>
      </c>
      <c r="AW158" s="13" t="s">
        <v>32</v>
      </c>
      <c r="AX158" s="13" t="s">
        <v>76</v>
      </c>
      <c r="AY158" s="248" t="s">
        <v>154</v>
      </c>
    </row>
    <row r="159" s="13" customFormat="1">
      <c r="A159" s="13"/>
      <c r="B159" s="238"/>
      <c r="C159" s="239"/>
      <c r="D159" s="240" t="s">
        <v>173</v>
      </c>
      <c r="E159" s="249" t="s">
        <v>1</v>
      </c>
      <c r="F159" s="241" t="s">
        <v>397</v>
      </c>
      <c r="G159" s="239"/>
      <c r="H159" s="242">
        <v>23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173</v>
      </c>
      <c r="AU159" s="248" t="s">
        <v>85</v>
      </c>
      <c r="AV159" s="13" t="s">
        <v>85</v>
      </c>
      <c r="AW159" s="13" t="s">
        <v>32</v>
      </c>
      <c r="AX159" s="13" t="s">
        <v>76</v>
      </c>
      <c r="AY159" s="248" t="s">
        <v>154</v>
      </c>
    </row>
    <row r="160" s="13" customFormat="1">
      <c r="A160" s="13"/>
      <c r="B160" s="238"/>
      <c r="C160" s="239"/>
      <c r="D160" s="240" t="s">
        <v>173</v>
      </c>
      <c r="E160" s="249" t="s">
        <v>1</v>
      </c>
      <c r="F160" s="241" t="s">
        <v>398</v>
      </c>
      <c r="G160" s="239"/>
      <c r="H160" s="242">
        <v>29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173</v>
      </c>
      <c r="AU160" s="248" t="s">
        <v>85</v>
      </c>
      <c r="AV160" s="13" t="s">
        <v>85</v>
      </c>
      <c r="AW160" s="13" t="s">
        <v>32</v>
      </c>
      <c r="AX160" s="13" t="s">
        <v>76</v>
      </c>
      <c r="AY160" s="248" t="s">
        <v>154</v>
      </c>
    </row>
    <row r="161" s="13" customFormat="1">
      <c r="A161" s="13"/>
      <c r="B161" s="238"/>
      <c r="C161" s="239"/>
      <c r="D161" s="240" t="s">
        <v>173</v>
      </c>
      <c r="E161" s="249" t="s">
        <v>1</v>
      </c>
      <c r="F161" s="241" t="s">
        <v>399</v>
      </c>
      <c r="G161" s="239"/>
      <c r="H161" s="242">
        <v>40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173</v>
      </c>
      <c r="AU161" s="248" t="s">
        <v>85</v>
      </c>
      <c r="AV161" s="13" t="s">
        <v>85</v>
      </c>
      <c r="AW161" s="13" t="s">
        <v>32</v>
      </c>
      <c r="AX161" s="13" t="s">
        <v>76</v>
      </c>
      <c r="AY161" s="248" t="s">
        <v>154</v>
      </c>
    </row>
    <row r="162" s="14" customFormat="1">
      <c r="A162" s="14"/>
      <c r="B162" s="256"/>
      <c r="C162" s="257"/>
      <c r="D162" s="240" t="s">
        <v>173</v>
      </c>
      <c r="E162" s="258" t="s">
        <v>1</v>
      </c>
      <c r="F162" s="259" t="s">
        <v>217</v>
      </c>
      <c r="G162" s="257"/>
      <c r="H162" s="260">
        <v>482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173</v>
      </c>
      <c r="AU162" s="266" t="s">
        <v>85</v>
      </c>
      <c r="AV162" s="14" t="s">
        <v>163</v>
      </c>
      <c r="AW162" s="14" t="s">
        <v>32</v>
      </c>
      <c r="AX162" s="14" t="s">
        <v>83</v>
      </c>
      <c r="AY162" s="266" t="s">
        <v>154</v>
      </c>
    </row>
    <row r="163" s="2" customFormat="1" ht="21.75" customHeight="1">
      <c r="A163" s="37"/>
      <c r="B163" s="38"/>
      <c r="C163" s="225" t="s">
        <v>400</v>
      </c>
      <c r="D163" s="225" t="s">
        <v>158</v>
      </c>
      <c r="E163" s="226" t="s">
        <v>401</v>
      </c>
      <c r="F163" s="227" t="s">
        <v>402</v>
      </c>
      <c r="G163" s="228" t="s">
        <v>226</v>
      </c>
      <c r="H163" s="229">
        <v>482</v>
      </c>
      <c r="I163" s="230"/>
      <c r="J163" s="231">
        <f>ROUND(I163*H163,2)</f>
        <v>0</v>
      </c>
      <c r="K163" s="227" t="s">
        <v>162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0.0030000000000000001</v>
      </c>
      <c r="R163" s="234">
        <f>Q163*H163</f>
        <v>1.446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163</v>
      </c>
      <c r="AT163" s="236" t="s">
        <v>158</v>
      </c>
      <c r="AU163" s="236" t="s">
        <v>85</v>
      </c>
      <c r="AY163" s="16" t="s">
        <v>154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83</v>
      </c>
      <c r="BK163" s="237">
        <f>ROUND(I163*H163,2)</f>
        <v>0</v>
      </c>
      <c r="BL163" s="16" t="s">
        <v>163</v>
      </c>
      <c r="BM163" s="236" t="s">
        <v>403</v>
      </c>
    </row>
    <row r="164" s="2" customFormat="1" ht="21.75" customHeight="1">
      <c r="A164" s="37"/>
      <c r="B164" s="38"/>
      <c r="C164" s="225" t="s">
        <v>183</v>
      </c>
      <c r="D164" s="225" t="s">
        <v>158</v>
      </c>
      <c r="E164" s="226" t="s">
        <v>404</v>
      </c>
      <c r="F164" s="227" t="s">
        <v>405</v>
      </c>
      <c r="G164" s="228" t="s">
        <v>186</v>
      </c>
      <c r="H164" s="229">
        <v>4</v>
      </c>
      <c r="I164" s="230"/>
      <c r="J164" s="231">
        <f>ROUND(I164*H164,2)</f>
        <v>0</v>
      </c>
      <c r="K164" s="227" t="s">
        <v>162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0.056439999999999997</v>
      </c>
      <c r="R164" s="234">
        <f>Q164*H164</f>
        <v>0.22575999999999999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163</v>
      </c>
      <c r="AT164" s="236" t="s">
        <v>158</v>
      </c>
      <c r="AU164" s="236" t="s">
        <v>85</v>
      </c>
      <c r="AY164" s="16" t="s">
        <v>154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83</v>
      </c>
      <c r="BK164" s="237">
        <f>ROUND(I164*H164,2)</f>
        <v>0</v>
      </c>
      <c r="BL164" s="16" t="s">
        <v>163</v>
      </c>
      <c r="BM164" s="236" t="s">
        <v>406</v>
      </c>
    </row>
    <row r="165" s="2" customFormat="1" ht="33" customHeight="1">
      <c r="A165" s="37"/>
      <c r="B165" s="38"/>
      <c r="C165" s="267" t="s">
        <v>190</v>
      </c>
      <c r="D165" s="267" t="s">
        <v>338</v>
      </c>
      <c r="E165" s="268" t="s">
        <v>407</v>
      </c>
      <c r="F165" s="269" t="s">
        <v>408</v>
      </c>
      <c r="G165" s="270" t="s">
        <v>186</v>
      </c>
      <c r="H165" s="271">
        <v>2</v>
      </c>
      <c r="I165" s="272"/>
      <c r="J165" s="273">
        <f>ROUND(I165*H165,2)</f>
        <v>0</v>
      </c>
      <c r="K165" s="269" t="s">
        <v>162</v>
      </c>
      <c r="L165" s="274"/>
      <c r="M165" s="275" t="s">
        <v>1</v>
      </c>
      <c r="N165" s="276" t="s">
        <v>41</v>
      </c>
      <c r="O165" s="90"/>
      <c r="P165" s="234">
        <f>O165*H165</f>
        <v>0</v>
      </c>
      <c r="Q165" s="234">
        <v>0.012250000000000001</v>
      </c>
      <c r="R165" s="234">
        <f>Q165*H165</f>
        <v>0.024500000000000001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254</v>
      </c>
      <c r="AT165" s="236" t="s">
        <v>338</v>
      </c>
      <c r="AU165" s="236" t="s">
        <v>85</v>
      </c>
      <c r="AY165" s="16" t="s">
        <v>154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83</v>
      </c>
      <c r="BK165" s="237">
        <f>ROUND(I165*H165,2)</f>
        <v>0</v>
      </c>
      <c r="BL165" s="16" t="s">
        <v>163</v>
      </c>
      <c r="BM165" s="236" t="s">
        <v>409</v>
      </c>
    </row>
    <row r="166" s="2" customFormat="1" ht="33" customHeight="1">
      <c r="A166" s="37"/>
      <c r="B166" s="38"/>
      <c r="C166" s="267" t="s">
        <v>8</v>
      </c>
      <c r="D166" s="267" t="s">
        <v>338</v>
      </c>
      <c r="E166" s="268" t="s">
        <v>410</v>
      </c>
      <c r="F166" s="269" t="s">
        <v>411</v>
      </c>
      <c r="G166" s="270" t="s">
        <v>186</v>
      </c>
      <c r="H166" s="271">
        <v>1</v>
      </c>
      <c r="I166" s="272"/>
      <c r="J166" s="273">
        <f>ROUND(I166*H166,2)</f>
        <v>0</v>
      </c>
      <c r="K166" s="269" t="s">
        <v>162</v>
      </c>
      <c r="L166" s="274"/>
      <c r="M166" s="275" t="s">
        <v>1</v>
      </c>
      <c r="N166" s="276" t="s">
        <v>41</v>
      </c>
      <c r="O166" s="90"/>
      <c r="P166" s="234">
        <f>O166*H166</f>
        <v>0</v>
      </c>
      <c r="Q166" s="234">
        <v>0.01521</v>
      </c>
      <c r="R166" s="234">
        <f>Q166*H166</f>
        <v>0.01521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254</v>
      </c>
      <c r="AT166" s="236" t="s">
        <v>338</v>
      </c>
      <c r="AU166" s="236" t="s">
        <v>85</v>
      </c>
      <c r="AY166" s="16" t="s">
        <v>154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83</v>
      </c>
      <c r="BK166" s="237">
        <f>ROUND(I166*H166,2)</f>
        <v>0</v>
      </c>
      <c r="BL166" s="16" t="s">
        <v>163</v>
      </c>
      <c r="BM166" s="236" t="s">
        <v>412</v>
      </c>
    </row>
    <row r="167" s="2" customFormat="1" ht="37.8" customHeight="1">
      <c r="A167" s="37"/>
      <c r="B167" s="38"/>
      <c r="C167" s="267" t="s">
        <v>262</v>
      </c>
      <c r="D167" s="267" t="s">
        <v>338</v>
      </c>
      <c r="E167" s="268" t="s">
        <v>413</v>
      </c>
      <c r="F167" s="269" t="s">
        <v>414</v>
      </c>
      <c r="G167" s="270" t="s">
        <v>186</v>
      </c>
      <c r="H167" s="271">
        <v>1</v>
      </c>
      <c r="I167" s="272"/>
      <c r="J167" s="273">
        <f>ROUND(I167*H167,2)</f>
        <v>0</v>
      </c>
      <c r="K167" s="269" t="s">
        <v>1</v>
      </c>
      <c r="L167" s="274"/>
      <c r="M167" s="275" t="s">
        <v>1</v>
      </c>
      <c r="N167" s="276" t="s">
        <v>41</v>
      </c>
      <c r="O167" s="90"/>
      <c r="P167" s="234">
        <f>O167*H167</f>
        <v>0</v>
      </c>
      <c r="Q167" s="234">
        <v>0.01521</v>
      </c>
      <c r="R167" s="234">
        <f>Q167*H167</f>
        <v>0.01521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254</v>
      </c>
      <c r="AT167" s="236" t="s">
        <v>338</v>
      </c>
      <c r="AU167" s="236" t="s">
        <v>85</v>
      </c>
      <c r="AY167" s="16" t="s">
        <v>154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83</v>
      </c>
      <c r="BK167" s="237">
        <f>ROUND(I167*H167,2)</f>
        <v>0</v>
      </c>
      <c r="BL167" s="16" t="s">
        <v>163</v>
      </c>
      <c r="BM167" s="236" t="s">
        <v>415</v>
      </c>
    </row>
    <row r="168" s="12" customFormat="1" ht="22.8" customHeight="1">
      <c r="A168" s="12"/>
      <c r="B168" s="209"/>
      <c r="C168" s="210"/>
      <c r="D168" s="211" t="s">
        <v>75</v>
      </c>
      <c r="E168" s="223" t="s">
        <v>155</v>
      </c>
      <c r="F168" s="223" t="s">
        <v>156</v>
      </c>
      <c r="G168" s="210"/>
      <c r="H168" s="210"/>
      <c r="I168" s="213"/>
      <c r="J168" s="224">
        <f>BK168</f>
        <v>0</v>
      </c>
      <c r="K168" s="210"/>
      <c r="L168" s="215"/>
      <c r="M168" s="216"/>
      <c r="N168" s="217"/>
      <c r="O168" s="217"/>
      <c r="P168" s="218">
        <f>SUM(P169:P173)</f>
        <v>0</v>
      </c>
      <c r="Q168" s="217"/>
      <c r="R168" s="218">
        <f>SUM(R169:R173)</f>
        <v>0</v>
      </c>
      <c r="S168" s="217"/>
      <c r="T168" s="219">
        <f>SUM(T169:T173)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0" t="s">
        <v>83</v>
      </c>
      <c r="AT168" s="221" t="s">
        <v>75</v>
      </c>
      <c r="AU168" s="221" t="s">
        <v>83</v>
      </c>
      <c r="AY168" s="220" t="s">
        <v>154</v>
      </c>
      <c r="BK168" s="222">
        <f>SUM(BK169:BK173)</f>
        <v>0</v>
      </c>
    </row>
    <row r="169" s="2" customFormat="1" ht="24.15" customHeight="1">
      <c r="A169" s="37"/>
      <c r="B169" s="38"/>
      <c r="C169" s="225" t="s">
        <v>303</v>
      </c>
      <c r="D169" s="225" t="s">
        <v>158</v>
      </c>
      <c r="E169" s="226" t="s">
        <v>159</v>
      </c>
      <c r="F169" s="227" t="s">
        <v>160</v>
      </c>
      <c r="G169" s="228" t="s">
        <v>161</v>
      </c>
      <c r="H169" s="229">
        <v>0.22500000000000001</v>
      </c>
      <c r="I169" s="230"/>
      <c r="J169" s="231">
        <f>ROUND(I169*H169,2)</f>
        <v>0</v>
      </c>
      <c r="K169" s="227" t="s">
        <v>162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163</v>
      </c>
      <c r="AT169" s="236" t="s">
        <v>158</v>
      </c>
      <c r="AU169" s="236" t="s">
        <v>85</v>
      </c>
      <c r="AY169" s="16" t="s">
        <v>154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83</v>
      </c>
      <c r="BK169" s="237">
        <f>ROUND(I169*H169,2)</f>
        <v>0</v>
      </c>
      <c r="BL169" s="16" t="s">
        <v>163</v>
      </c>
      <c r="BM169" s="236" t="s">
        <v>288</v>
      </c>
    </row>
    <row r="170" s="2" customFormat="1" ht="24.15" customHeight="1">
      <c r="A170" s="37"/>
      <c r="B170" s="38"/>
      <c r="C170" s="225" t="s">
        <v>307</v>
      </c>
      <c r="D170" s="225" t="s">
        <v>158</v>
      </c>
      <c r="E170" s="226" t="s">
        <v>166</v>
      </c>
      <c r="F170" s="227" t="s">
        <v>167</v>
      </c>
      <c r="G170" s="228" t="s">
        <v>161</v>
      </c>
      <c r="H170" s="229">
        <v>0.22500000000000001</v>
      </c>
      <c r="I170" s="230"/>
      <c r="J170" s="231">
        <f>ROUND(I170*H170,2)</f>
        <v>0</v>
      </c>
      <c r="K170" s="227" t="s">
        <v>162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163</v>
      </c>
      <c r="AT170" s="236" t="s">
        <v>158</v>
      </c>
      <c r="AU170" s="236" t="s">
        <v>85</v>
      </c>
      <c r="AY170" s="16" t="s">
        <v>154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83</v>
      </c>
      <c r="BK170" s="237">
        <f>ROUND(I170*H170,2)</f>
        <v>0</v>
      </c>
      <c r="BL170" s="16" t="s">
        <v>163</v>
      </c>
      <c r="BM170" s="236" t="s">
        <v>290</v>
      </c>
    </row>
    <row r="171" s="2" customFormat="1" ht="24.15" customHeight="1">
      <c r="A171" s="37"/>
      <c r="B171" s="38"/>
      <c r="C171" s="225" t="s">
        <v>416</v>
      </c>
      <c r="D171" s="225" t="s">
        <v>158</v>
      </c>
      <c r="E171" s="226" t="s">
        <v>170</v>
      </c>
      <c r="F171" s="227" t="s">
        <v>171</v>
      </c>
      <c r="G171" s="228" t="s">
        <v>161</v>
      </c>
      <c r="H171" s="229">
        <v>2.0249999999999999</v>
      </c>
      <c r="I171" s="230"/>
      <c r="J171" s="231">
        <f>ROUND(I171*H171,2)</f>
        <v>0</v>
      </c>
      <c r="K171" s="227" t="s">
        <v>162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163</v>
      </c>
      <c r="AT171" s="236" t="s">
        <v>158</v>
      </c>
      <c r="AU171" s="236" t="s">
        <v>85</v>
      </c>
      <c r="AY171" s="16" t="s">
        <v>154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83</v>
      </c>
      <c r="BK171" s="237">
        <f>ROUND(I171*H171,2)</f>
        <v>0</v>
      </c>
      <c r="BL171" s="16" t="s">
        <v>163</v>
      </c>
      <c r="BM171" s="236" t="s">
        <v>292</v>
      </c>
    </row>
    <row r="172" s="13" customFormat="1">
      <c r="A172" s="13"/>
      <c r="B172" s="238"/>
      <c r="C172" s="239"/>
      <c r="D172" s="240" t="s">
        <v>173</v>
      </c>
      <c r="E172" s="239"/>
      <c r="F172" s="241" t="s">
        <v>417</v>
      </c>
      <c r="G172" s="239"/>
      <c r="H172" s="242">
        <v>2.0249999999999999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173</v>
      </c>
      <c r="AU172" s="248" t="s">
        <v>85</v>
      </c>
      <c r="AV172" s="13" t="s">
        <v>85</v>
      </c>
      <c r="AW172" s="13" t="s">
        <v>4</v>
      </c>
      <c r="AX172" s="13" t="s">
        <v>83</v>
      </c>
      <c r="AY172" s="248" t="s">
        <v>154</v>
      </c>
    </row>
    <row r="173" s="2" customFormat="1" ht="33" customHeight="1">
      <c r="A173" s="37"/>
      <c r="B173" s="38"/>
      <c r="C173" s="225" t="s">
        <v>418</v>
      </c>
      <c r="D173" s="225" t="s">
        <v>158</v>
      </c>
      <c r="E173" s="226" t="s">
        <v>176</v>
      </c>
      <c r="F173" s="227" t="s">
        <v>177</v>
      </c>
      <c r="G173" s="228" t="s">
        <v>161</v>
      </c>
      <c r="H173" s="229">
        <v>0.22500000000000001</v>
      </c>
      <c r="I173" s="230"/>
      <c r="J173" s="231">
        <f>ROUND(I173*H173,2)</f>
        <v>0</v>
      </c>
      <c r="K173" s="227" t="s">
        <v>162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163</v>
      </c>
      <c r="AT173" s="236" t="s">
        <v>158</v>
      </c>
      <c r="AU173" s="236" t="s">
        <v>85</v>
      </c>
      <c r="AY173" s="16" t="s">
        <v>154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83</v>
      </c>
      <c r="BK173" s="237">
        <f>ROUND(I173*H173,2)</f>
        <v>0</v>
      </c>
      <c r="BL173" s="16" t="s">
        <v>163</v>
      </c>
      <c r="BM173" s="236" t="s">
        <v>294</v>
      </c>
    </row>
    <row r="174" s="12" customFormat="1" ht="22.8" customHeight="1">
      <c r="A174" s="12"/>
      <c r="B174" s="209"/>
      <c r="C174" s="210"/>
      <c r="D174" s="211" t="s">
        <v>75</v>
      </c>
      <c r="E174" s="223" t="s">
        <v>295</v>
      </c>
      <c r="F174" s="223" t="s">
        <v>296</v>
      </c>
      <c r="G174" s="210"/>
      <c r="H174" s="210"/>
      <c r="I174" s="213"/>
      <c r="J174" s="224">
        <f>BK174</f>
        <v>0</v>
      </c>
      <c r="K174" s="210"/>
      <c r="L174" s="215"/>
      <c r="M174" s="216"/>
      <c r="N174" s="217"/>
      <c r="O174" s="217"/>
      <c r="P174" s="218">
        <f>P175</f>
        <v>0</v>
      </c>
      <c r="Q174" s="217"/>
      <c r="R174" s="218">
        <f>R175</f>
        <v>0</v>
      </c>
      <c r="S174" s="217"/>
      <c r="T174" s="219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0" t="s">
        <v>83</v>
      </c>
      <c r="AT174" s="221" t="s">
        <v>75</v>
      </c>
      <c r="AU174" s="221" t="s">
        <v>83</v>
      </c>
      <c r="AY174" s="220" t="s">
        <v>154</v>
      </c>
      <c r="BK174" s="222">
        <f>BK175</f>
        <v>0</v>
      </c>
    </row>
    <row r="175" s="2" customFormat="1" ht="21.75" customHeight="1">
      <c r="A175" s="37"/>
      <c r="B175" s="38"/>
      <c r="C175" s="225" t="s">
        <v>311</v>
      </c>
      <c r="D175" s="225" t="s">
        <v>158</v>
      </c>
      <c r="E175" s="226" t="s">
        <v>298</v>
      </c>
      <c r="F175" s="227" t="s">
        <v>299</v>
      </c>
      <c r="G175" s="228" t="s">
        <v>161</v>
      </c>
      <c r="H175" s="229">
        <v>5.3559999999999999</v>
      </c>
      <c r="I175" s="230"/>
      <c r="J175" s="231">
        <f>ROUND(I175*H175,2)</f>
        <v>0</v>
      </c>
      <c r="K175" s="227" t="s">
        <v>162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163</v>
      </c>
      <c r="AT175" s="236" t="s">
        <v>158</v>
      </c>
      <c r="AU175" s="236" t="s">
        <v>85</v>
      </c>
      <c r="AY175" s="16" t="s">
        <v>154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83</v>
      </c>
      <c r="BK175" s="237">
        <f>ROUND(I175*H175,2)</f>
        <v>0</v>
      </c>
      <c r="BL175" s="16" t="s">
        <v>163</v>
      </c>
      <c r="BM175" s="236" t="s">
        <v>300</v>
      </c>
    </row>
    <row r="176" s="12" customFormat="1" ht="25.92" customHeight="1">
      <c r="A176" s="12"/>
      <c r="B176" s="209"/>
      <c r="C176" s="210"/>
      <c r="D176" s="211" t="s">
        <v>75</v>
      </c>
      <c r="E176" s="212" t="s">
        <v>179</v>
      </c>
      <c r="F176" s="212" t="s">
        <v>180</v>
      </c>
      <c r="G176" s="210"/>
      <c r="H176" s="210"/>
      <c r="I176" s="213"/>
      <c r="J176" s="214">
        <f>BK176</f>
        <v>0</v>
      </c>
      <c r="K176" s="210"/>
      <c r="L176" s="215"/>
      <c r="M176" s="216"/>
      <c r="N176" s="217"/>
      <c r="O176" s="217"/>
      <c r="P176" s="218">
        <f>P177+P183+P194+P214+P218</f>
        <v>0</v>
      </c>
      <c r="Q176" s="217"/>
      <c r="R176" s="218">
        <f>R177+R183+R194+R214+R218</f>
        <v>0.49195990000000001</v>
      </c>
      <c r="S176" s="217"/>
      <c r="T176" s="219">
        <f>T177+T183+T194+T214+T218</f>
        <v>0.22455900000000001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0" t="s">
        <v>85</v>
      </c>
      <c r="AT176" s="221" t="s">
        <v>75</v>
      </c>
      <c r="AU176" s="221" t="s">
        <v>76</v>
      </c>
      <c r="AY176" s="220" t="s">
        <v>154</v>
      </c>
      <c r="BK176" s="222">
        <f>BK177+BK183+BK194+BK214+BK218</f>
        <v>0</v>
      </c>
    </row>
    <row r="177" s="12" customFormat="1" ht="22.8" customHeight="1">
      <c r="A177" s="12"/>
      <c r="B177" s="209"/>
      <c r="C177" s="210"/>
      <c r="D177" s="211" t="s">
        <v>75</v>
      </c>
      <c r="E177" s="223" t="s">
        <v>419</v>
      </c>
      <c r="F177" s="223" t="s">
        <v>420</v>
      </c>
      <c r="G177" s="210"/>
      <c r="H177" s="210"/>
      <c r="I177" s="213"/>
      <c r="J177" s="224">
        <f>BK177</f>
        <v>0</v>
      </c>
      <c r="K177" s="210"/>
      <c r="L177" s="215"/>
      <c r="M177" s="216"/>
      <c r="N177" s="217"/>
      <c r="O177" s="217"/>
      <c r="P177" s="218">
        <f>SUM(P178:P182)</f>
        <v>0</v>
      </c>
      <c r="Q177" s="217"/>
      <c r="R177" s="218">
        <f>SUM(R178:R182)</f>
        <v>0</v>
      </c>
      <c r="S177" s="217"/>
      <c r="T177" s="219">
        <f>SUM(T178:T182)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0" t="s">
        <v>85</v>
      </c>
      <c r="AT177" s="221" t="s">
        <v>75</v>
      </c>
      <c r="AU177" s="221" t="s">
        <v>83</v>
      </c>
      <c r="AY177" s="220" t="s">
        <v>154</v>
      </c>
      <c r="BK177" s="222">
        <f>SUM(BK178:BK182)</f>
        <v>0</v>
      </c>
    </row>
    <row r="178" s="2" customFormat="1" ht="24.15" customHeight="1">
      <c r="A178" s="37"/>
      <c r="B178" s="38"/>
      <c r="C178" s="225" t="s">
        <v>316</v>
      </c>
      <c r="D178" s="225" t="s">
        <v>158</v>
      </c>
      <c r="E178" s="226" t="s">
        <v>421</v>
      </c>
      <c r="F178" s="227" t="s">
        <v>422</v>
      </c>
      <c r="G178" s="228" t="s">
        <v>186</v>
      </c>
      <c r="H178" s="229">
        <v>2</v>
      </c>
      <c r="I178" s="230"/>
      <c r="J178" s="231">
        <f>ROUND(I178*H178,2)</f>
        <v>0</v>
      </c>
      <c r="K178" s="227" t="s">
        <v>1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187</v>
      </c>
      <c r="AT178" s="236" t="s">
        <v>158</v>
      </c>
      <c r="AU178" s="236" t="s">
        <v>85</v>
      </c>
      <c r="AY178" s="16" t="s">
        <v>154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83</v>
      </c>
      <c r="BK178" s="237">
        <f>ROUND(I178*H178,2)</f>
        <v>0</v>
      </c>
      <c r="BL178" s="16" t="s">
        <v>187</v>
      </c>
      <c r="BM178" s="236" t="s">
        <v>423</v>
      </c>
    </row>
    <row r="179" s="13" customFormat="1">
      <c r="A179" s="13"/>
      <c r="B179" s="238"/>
      <c r="C179" s="239"/>
      <c r="D179" s="240" t="s">
        <v>173</v>
      </c>
      <c r="E179" s="249" t="s">
        <v>1</v>
      </c>
      <c r="F179" s="241" t="s">
        <v>424</v>
      </c>
      <c r="G179" s="239"/>
      <c r="H179" s="242">
        <v>2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173</v>
      </c>
      <c r="AU179" s="248" t="s">
        <v>85</v>
      </c>
      <c r="AV179" s="13" t="s">
        <v>85</v>
      </c>
      <c r="AW179" s="13" t="s">
        <v>32</v>
      </c>
      <c r="AX179" s="13" t="s">
        <v>83</v>
      </c>
      <c r="AY179" s="248" t="s">
        <v>154</v>
      </c>
    </row>
    <row r="180" s="2" customFormat="1" ht="24.15" customHeight="1">
      <c r="A180" s="37"/>
      <c r="B180" s="38"/>
      <c r="C180" s="225" t="s">
        <v>321</v>
      </c>
      <c r="D180" s="225" t="s">
        <v>158</v>
      </c>
      <c r="E180" s="226" t="s">
        <v>425</v>
      </c>
      <c r="F180" s="227" t="s">
        <v>426</v>
      </c>
      <c r="G180" s="228" t="s">
        <v>186</v>
      </c>
      <c r="H180" s="229">
        <v>2</v>
      </c>
      <c r="I180" s="230"/>
      <c r="J180" s="231">
        <f>ROUND(I180*H180,2)</f>
        <v>0</v>
      </c>
      <c r="K180" s="227" t="s">
        <v>1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187</v>
      </c>
      <c r="AT180" s="236" t="s">
        <v>158</v>
      </c>
      <c r="AU180" s="236" t="s">
        <v>85</v>
      </c>
      <c r="AY180" s="16" t="s">
        <v>154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83</v>
      </c>
      <c r="BK180" s="237">
        <f>ROUND(I180*H180,2)</f>
        <v>0</v>
      </c>
      <c r="BL180" s="16" t="s">
        <v>187</v>
      </c>
      <c r="BM180" s="236" t="s">
        <v>427</v>
      </c>
    </row>
    <row r="181" s="13" customFormat="1">
      <c r="A181" s="13"/>
      <c r="B181" s="238"/>
      <c r="C181" s="239"/>
      <c r="D181" s="240" t="s">
        <v>173</v>
      </c>
      <c r="E181" s="249" t="s">
        <v>1</v>
      </c>
      <c r="F181" s="241" t="s">
        <v>424</v>
      </c>
      <c r="G181" s="239"/>
      <c r="H181" s="242">
        <v>2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173</v>
      </c>
      <c r="AU181" s="248" t="s">
        <v>85</v>
      </c>
      <c r="AV181" s="13" t="s">
        <v>85</v>
      </c>
      <c r="AW181" s="13" t="s">
        <v>32</v>
      </c>
      <c r="AX181" s="13" t="s">
        <v>83</v>
      </c>
      <c r="AY181" s="248" t="s">
        <v>154</v>
      </c>
    </row>
    <row r="182" s="2" customFormat="1" ht="24.15" customHeight="1">
      <c r="A182" s="37"/>
      <c r="B182" s="38"/>
      <c r="C182" s="225" t="s">
        <v>323</v>
      </c>
      <c r="D182" s="225" t="s">
        <v>158</v>
      </c>
      <c r="E182" s="226" t="s">
        <v>428</v>
      </c>
      <c r="F182" s="227" t="s">
        <v>429</v>
      </c>
      <c r="G182" s="228" t="s">
        <v>196</v>
      </c>
      <c r="H182" s="250"/>
      <c r="I182" s="230"/>
      <c r="J182" s="231">
        <f>ROUND(I182*H182,2)</f>
        <v>0</v>
      </c>
      <c r="K182" s="227" t="s">
        <v>162</v>
      </c>
      <c r="L182" s="43"/>
      <c r="M182" s="232" t="s">
        <v>1</v>
      </c>
      <c r="N182" s="233" t="s">
        <v>41</v>
      </c>
      <c r="O182" s="90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187</v>
      </c>
      <c r="AT182" s="236" t="s">
        <v>158</v>
      </c>
      <c r="AU182" s="236" t="s">
        <v>85</v>
      </c>
      <c r="AY182" s="16" t="s">
        <v>154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83</v>
      </c>
      <c r="BK182" s="237">
        <f>ROUND(I182*H182,2)</f>
        <v>0</v>
      </c>
      <c r="BL182" s="16" t="s">
        <v>187</v>
      </c>
      <c r="BM182" s="236" t="s">
        <v>430</v>
      </c>
    </row>
    <row r="183" s="12" customFormat="1" ht="22.8" customHeight="1">
      <c r="A183" s="12"/>
      <c r="B183" s="209"/>
      <c r="C183" s="210"/>
      <c r="D183" s="211" t="s">
        <v>75</v>
      </c>
      <c r="E183" s="223" t="s">
        <v>431</v>
      </c>
      <c r="F183" s="223" t="s">
        <v>432</v>
      </c>
      <c r="G183" s="210"/>
      <c r="H183" s="210"/>
      <c r="I183" s="213"/>
      <c r="J183" s="224">
        <f>BK183</f>
        <v>0</v>
      </c>
      <c r="K183" s="210"/>
      <c r="L183" s="215"/>
      <c r="M183" s="216"/>
      <c r="N183" s="217"/>
      <c r="O183" s="217"/>
      <c r="P183" s="218">
        <f>SUM(P184:P193)</f>
        <v>0</v>
      </c>
      <c r="Q183" s="217"/>
      <c r="R183" s="218">
        <f>SUM(R184:R193)</f>
        <v>0.24596020000000002</v>
      </c>
      <c r="S183" s="217"/>
      <c r="T183" s="219">
        <f>SUM(T184:T193)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0" t="s">
        <v>85</v>
      </c>
      <c r="AT183" s="221" t="s">
        <v>75</v>
      </c>
      <c r="AU183" s="221" t="s">
        <v>83</v>
      </c>
      <c r="AY183" s="220" t="s">
        <v>154</v>
      </c>
      <c r="BK183" s="222">
        <f>SUM(BK184:BK193)</f>
        <v>0</v>
      </c>
    </row>
    <row r="184" s="2" customFormat="1" ht="24.15" customHeight="1">
      <c r="A184" s="37"/>
      <c r="B184" s="38"/>
      <c r="C184" s="225" t="s">
        <v>324</v>
      </c>
      <c r="D184" s="225" t="s">
        <v>158</v>
      </c>
      <c r="E184" s="226" t="s">
        <v>433</v>
      </c>
      <c r="F184" s="227" t="s">
        <v>434</v>
      </c>
      <c r="G184" s="228" t="s">
        <v>226</v>
      </c>
      <c r="H184" s="229">
        <v>1.8899999999999999</v>
      </c>
      <c r="I184" s="230"/>
      <c r="J184" s="231">
        <f>ROUND(I184*H184,2)</f>
        <v>0</v>
      </c>
      <c r="K184" s="227" t="s">
        <v>1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0.034180000000000002</v>
      </c>
      <c r="R184" s="234">
        <f>Q184*H184</f>
        <v>0.064600199999999997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187</v>
      </c>
      <c r="AT184" s="236" t="s">
        <v>158</v>
      </c>
      <c r="AU184" s="236" t="s">
        <v>85</v>
      </c>
      <c r="AY184" s="16" t="s">
        <v>154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83</v>
      </c>
      <c r="BK184" s="237">
        <f>ROUND(I184*H184,2)</f>
        <v>0</v>
      </c>
      <c r="BL184" s="16" t="s">
        <v>187</v>
      </c>
      <c r="BM184" s="236" t="s">
        <v>435</v>
      </c>
    </row>
    <row r="185" s="13" customFormat="1">
      <c r="A185" s="13"/>
      <c r="B185" s="238"/>
      <c r="C185" s="239"/>
      <c r="D185" s="240" t="s">
        <v>173</v>
      </c>
      <c r="E185" s="249" t="s">
        <v>1</v>
      </c>
      <c r="F185" s="241" t="s">
        <v>436</v>
      </c>
      <c r="G185" s="239"/>
      <c r="H185" s="242">
        <v>1.8899999999999999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173</v>
      </c>
      <c r="AU185" s="248" t="s">
        <v>85</v>
      </c>
      <c r="AV185" s="13" t="s">
        <v>85</v>
      </c>
      <c r="AW185" s="13" t="s">
        <v>32</v>
      </c>
      <c r="AX185" s="13" t="s">
        <v>83</v>
      </c>
      <c r="AY185" s="248" t="s">
        <v>154</v>
      </c>
    </row>
    <row r="186" s="2" customFormat="1" ht="33" customHeight="1">
      <c r="A186" s="37"/>
      <c r="B186" s="38"/>
      <c r="C186" s="225" t="s">
        <v>223</v>
      </c>
      <c r="D186" s="225" t="s">
        <v>158</v>
      </c>
      <c r="E186" s="226" t="s">
        <v>437</v>
      </c>
      <c r="F186" s="227" t="s">
        <v>438</v>
      </c>
      <c r="G186" s="228" t="s">
        <v>226</v>
      </c>
      <c r="H186" s="229">
        <v>26</v>
      </c>
      <c r="I186" s="230"/>
      <c r="J186" s="231">
        <f>ROUND(I186*H186,2)</f>
        <v>0</v>
      </c>
      <c r="K186" s="227" t="s">
        <v>1</v>
      </c>
      <c r="L186" s="43"/>
      <c r="M186" s="232" t="s">
        <v>1</v>
      </c>
      <c r="N186" s="233" t="s">
        <v>41</v>
      </c>
      <c r="O186" s="90"/>
      <c r="P186" s="234">
        <f>O186*H186</f>
        <v>0</v>
      </c>
      <c r="Q186" s="234">
        <v>0.00125</v>
      </c>
      <c r="R186" s="234">
        <f>Q186*H186</f>
        <v>0.032500000000000001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187</v>
      </c>
      <c r="AT186" s="236" t="s">
        <v>158</v>
      </c>
      <c r="AU186" s="236" t="s">
        <v>85</v>
      </c>
      <c r="AY186" s="16" t="s">
        <v>154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83</v>
      </c>
      <c r="BK186" s="237">
        <f>ROUND(I186*H186,2)</f>
        <v>0</v>
      </c>
      <c r="BL186" s="16" t="s">
        <v>187</v>
      </c>
      <c r="BM186" s="236" t="s">
        <v>439</v>
      </c>
    </row>
    <row r="187" s="13" customFormat="1">
      <c r="A187" s="13"/>
      <c r="B187" s="238"/>
      <c r="C187" s="239"/>
      <c r="D187" s="240" t="s">
        <v>173</v>
      </c>
      <c r="E187" s="249" t="s">
        <v>1</v>
      </c>
      <c r="F187" s="241" t="s">
        <v>440</v>
      </c>
      <c r="G187" s="239"/>
      <c r="H187" s="242">
        <v>13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173</v>
      </c>
      <c r="AU187" s="248" t="s">
        <v>85</v>
      </c>
      <c r="AV187" s="13" t="s">
        <v>85</v>
      </c>
      <c r="AW187" s="13" t="s">
        <v>32</v>
      </c>
      <c r="AX187" s="13" t="s">
        <v>76</v>
      </c>
      <c r="AY187" s="248" t="s">
        <v>154</v>
      </c>
    </row>
    <row r="188" s="13" customFormat="1">
      <c r="A188" s="13"/>
      <c r="B188" s="238"/>
      <c r="C188" s="239"/>
      <c r="D188" s="240" t="s">
        <v>173</v>
      </c>
      <c r="E188" s="249" t="s">
        <v>1</v>
      </c>
      <c r="F188" s="241" t="s">
        <v>441</v>
      </c>
      <c r="G188" s="239"/>
      <c r="H188" s="242">
        <v>13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173</v>
      </c>
      <c r="AU188" s="248" t="s">
        <v>85</v>
      </c>
      <c r="AV188" s="13" t="s">
        <v>85</v>
      </c>
      <c r="AW188" s="13" t="s">
        <v>32</v>
      </c>
      <c r="AX188" s="13" t="s">
        <v>76</v>
      </c>
      <c r="AY188" s="248" t="s">
        <v>154</v>
      </c>
    </row>
    <row r="189" s="14" customFormat="1">
      <c r="A189" s="14"/>
      <c r="B189" s="256"/>
      <c r="C189" s="257"/>
      <c r="D189" s="240" t="s">
        <v>173</v>
      </c>
      <c r="E189" s="258" t="s">
        <v>1</v>
      </c>
      <c r="F189" s="259" t="s">
        <v>217</v>
      </c>
      <c r="G189" s="257"/>
      <c r="H189" s="260">
        <v>26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173</v>
      </c>
      <c r="AU189" s="266" t="s">
        <v>85</v>
      </c>
      <c r="AV189" s="14" t="s">
        <v>163</v>
      </c>
      <c r="AW189" s="14" t="s">
        <v>32</v>
      </c>
      <c r="AX189" s="14" t="s">
        <v>83</v>
      </c>
      <c r="AY189" s="266" t="s">
        <v>154</v>
      </c>
    </row>
    <row r="190" s="2" customFormat="1" ht="16.5" customHeight="1">
      <c r="A190" s="37"/>
      <c r="B190" s="38"/>
      <c r="C190" s="225" t="s">
        <v>229</v>
      </c>
      <c r="D190" s="225" t="s">
        <v>158</v>
      </c>
      <c r="E190" s="226" t="s">
        <v>442</v>
      </c>
      <c r="F190" s="227" t="s">
        <v>443</v>
      </c>
      <c r="G190" s="228" t="s">
        <v>226</v>
      </c>
      <c r="H190" s="229">
        <v>7.2000000000000002</v>
      </c>
      <c r="I190" s="230"/>
      <c r="J190" s="231">
        <f>ROUND(I190*H190,2)</f>
        <v>0</v>
      </c>
      <c r="K190" s="227" t="s">
        <v>162</v>
      </c>
      <c r="L190" s="43"/>
      <c r="M190" s="232" t="s">
        <v>1</v>
      </c>
      <c r="N190" s="233" t="s">
        <v>41</v>
      </c>
      <c r="O190" s="90"/>
      <c r="P190" s="234">
        <f>O190*H190</f>
        <v>0</v>
      </c>
      <c r="Q190" s="234">
        <v>0.017100000000000001</v>
      </c>
      <c r="R190" s="234">
        <f>Q190*H190</f>
        <v>0.12312000000000001</v>
      </c>
      <c r="S190" s="234">
        <v>0</v>
      </c>
      <c r="T190" s="235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6" t="s">
        <v>187</v>
      </c>
      <c r="AT190" s="236" t="s">
        <v>158</v>
      </c>
      <c r="AU190" s="236" t="s">
        <v>85</v>
      </c>
      <c r="AY190" s="16" t="s">
        <v>154</v>
      </c>
      <c r="BE190" s="237">
        <f>IF(N190="základní",J190,0)</f>
        <v>0</v>
      </c>
      <c r="BF190" s="237">
        <f>IF(N190="snížená",J190,0)</f>
        <v>0</v>
      </c>
      <c r="BG190" s="237">
        <f>IF(N190="zákl. přenesená",J190,0)</f>
        <v>0</v>
      </c>
      <c r="BH190" s="237">
        <f>IF(N190="sníž. přenesená",J190,0)</f>
        <v>0</v>
      </c>
      <c r="BI190" s="237">
        <f>IF(N190="nulová",J190,0)</f>
        <v>0</v>
      </c>
      <c r="BJ190" s="16" t="s">
        <v>83</v>
      </c>
      <c r="BK190" s="237">
        <f>ROUND(I190*H190,2)</f>
        <v>0</v>
      </c>
      <c r="BL190" s="16" t="s">
        <v>187</v>
      </c>
      <c r="BM190" s="236" t="s">
        <v>444</v>
      </c>
    </row>
    <row r="191" s="13" customFormat="1">
      <c r="A191" s="13"/>
      <c r="B191" s="238"/>
      <c r="C191" s="239"/>
      <c r="D191" s="240" t="s">
        <v>173</v>
      </c>
      <c r="E191" s="249" t="s">
        <v>1</v>
      </c>
      <c r="F191" s="241" t="s">
        <v>445</v>
      </c>
      <c r="G191" s="239"/>
      <c r="H191" s="242">
        <v>7.2000000000000002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173</v>
      </c>
      <c r="AU191" s="248" t="s">
        <v>85</v>
      </c>
      <c r="AV191" s="13" t="s">
        <v>85</v>
      </c>
      <c r="AW191" s="13" t="s">
        <v>32</v>
      </c>
      <c r="AX191" s="13" t="s">
        <v>83</v>
      </c>
      <c r="AY191" s="248" t="s">
        <v>154</v>
      </c>
    </row>
    <row r="192" s="2" customFormat="1" ht="24.15" customHeight="1">
      <c r="A192" s="37"/>
      <c r="B192" s="38"/>
      <c r="C192" s="225" t="s">
        <v>233</v>
      </c>
      <c r="D192" s="225" t="s">
        <v>158</v>
      </c>
      <c r="E192" s="226" t="s">
        <v>446</v>
      </c>
      <c r="F192" s="227" t="s">
        <v>447</v>
      </c>
      <c r="G192" s="228" t="s">
        <v>186</v>
      </c>
      <c r="H192" s="229">
        <v>1</v>
      </c>
      <c r="I192" s="230"/>
      <c r="J192" s="231">
        <f>ROUND(I192*H192,2)</f>
        <v>0</v>
      </c>
      <c r="K192" s="227" t="s">
        <v>162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0.025739999999999999</v>
      </c>
      <c r="R192" s="234">
        <f>Q192*H192</f>
        <v>0.025739999999999999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187</v>
      </c>
      <c r="AT192" s="236" t="s">
        <v>158</v>
      </c>
      <c r="AU192" s="236" t="s">
        <v>85</v>
      </c>
      <c r="AY192" s="16" t="s">
        <v>154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83</v>
      </c>
      <c r="BK192" s="237">
        <f>ROUND(I192*H192,2)</f>
        <v>0</v>
      </c>
      <c r="BL192" s="16" t="s">
        <v>187</v>
      </c>
      <c r="BM192" s="236" t="s">
        <v>448</v>
      </c>
    </row>
    <row r="193" s="2" customFormat="1" ht="33" customHeight="1">
      <c r="A193" s="37"/>
      <c r="B193" s="38"/>
      <c r="C193" s="225" t="s">
        <v>238</v>
      </c>
      <c r="D193" s="225" t="s">
        <v>158</v>
      </c>
      <c r="E193" s="226" t="s">
        <v>449</v>
      </c>
      <c r="F193" s="227" t="s">
        <v>450</v>
      </c>
      <c r="G193" s="228" t="s">
        <v>196</v>
      </c>
      <c r="H193" s="250"/>
      <c r="I193" s="230"/>
      <c r="J193" s="231">
        <f>ROUND(I193*H193,2)</f>
        <v>0</v>
      </c>
      <c r="K193" s="227" t="s">
        <v>162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</v>
      </c>
      <c r="R193" s="234">
        <f>Q193*H193</f>
        <v>0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187</v>
      </c>
      <c r="AT193" s="236" t="s">
        <v>158</v>
      </c>
      <c r="AU193" s="236" t="s">
        <v>85</v>
      </c>
      <c r="AY193" s="16" t="s">
        <v>154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83</v>
      </c>
      <c r="BK193" s="237">
        <f>ROUND(I193*H193,2)</f>
        <v>0</v>
      </c>
      <c r="BL193" s="16" t="s">
        <v>187</v>
      </c>
      <c r="BM193" s="236" t="s">
        <v>451</v>
      </c>
    </row>
    <row r="194" s="12" customFormat="1" ht="22.8" customHeight="1">
      <c r="A194" s="12"/>
      <c r="B194" s="209"/>
      <c r="C194" s="210"/>
      <c r="D194" s="211" t="s">
        <v>75</v>
      </c>
      <c r="E194" s="223" t="s">
        <v>181</v>
      </c>
      <c r="F194" s="223" t="s">
        <v>182</v>
      </c>
      <c r="G194" s="210"/>
      <c r="H194" s="210"/>
      <c r="I194" s="213"/>
      <c r="J194" s="224">
        <f>BK194</f>
        <v>0</v>
      </c>
      <c r="K194" s="210"/>
      <c r="L194" s="215"/>
      <c r="M194" s="216"/>
      <c r="N194" s="217"/>
      <c r="O194" s="217"/>
      <c r="P194" s="218">
        <f>SUM(P195:P213)</f>
        <v>0</v>
      </c>
      <c r="Q194" s="217"/>
      <c r="R194" s="218">
        <f>SUM(R195:R213)</f>
        <v>0</v>
      </c>
      <c r="S194" s="217"/>
      <c r="T194" s="219">
        <f>SUM(T195:T213)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0" t="s">
        <v>85</v>
      </c>
      <c r="AT194" s="221" t="s">
        <v>75</v>
      </c>
      <c r="AU194" s="221" t="s">
        <v>83</v>
      </c>
      <c r="AY194" s="220" t="s">
        <v>154</v>
      </c>
      <c r="BK194" s="222">
        <f>SUM(BK195:BK213)</f>
        <v>0</v>
      </c>
    </row>
    <row r="195" s="2" customFormat="1" ht="37.8" customHeight="1">
      <c r="A195" s="37"/>
      <c r="B195" s="38"/>
      <c r="C195" s="225" t="s">
        <v>242</v>
      </c>
      <c r="D195" s="225" t="s">
        <v>158</v>
      </c>
      <c r="E195" s="226" t="s">
        <v>184</v>
      </c>
      <c r="F195" s="227" t="s">
        <v>185</v>
      </c>
      <c r="G195" s="228" t="s">
        <v>186</v>
      </c>
      <c r="H195" s="229">
        <v>1</v>
      </c>
      <c r="I195" s="230"/>
      <c r="J195" s="231">
        <f>ROUND(I195*H195,2)</f>
        <v>0</v>
      </c>
      <c r="K195" s="227" t="s">
        <v>1</v>
      </c>
      <c r="L195" s="43"/>
      <c r="M195" s="232" t="s">
        <v>1</v>
      </c>
      <c r="N195" s="233" t="s">
        <v>41</v>
      </c>
      <c r="O195" s="90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187</v>
      </c>
      <c r="AT195" s="236" t="s">
        <v>158</v>
      </c>
      <c r="AU195" s="236" t="s">
        <v>85</v>
      </c>
      <c r="AY195" s="16" t="s">
        <v>154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83</v>
      </c>
      <c r="BK195" s="237">
        <f>ROUND(I195*H195,2)</f>
        <v>0</v>
      </c>
      <c r="BL195" s="16" t="s">
        <v>187</v>
      </c>
      <c r="BM195" s="236" t="s">
        <v>452</v>
      </c>
    </row>
    <row r="196" s="13" customFormat="1">
      <c r="A196" s="13"/>
      <c r="B196" s="238"/>
      <c r="C196" s="239"/>
      <c r="D196" s="240" t="s">
        <v>173</v>
      </c>
      <c r="E196" s="249" t="s">
        <v>1</v>
      </c>
      <c r="F196" s="241" t="s">
        <v>453</v>
      </c>
      <c r="G196" s="239"/>
      <c r="H196" s="242">
        <v>1</v>
      </c>
      <c r="I196" s="243"/>
      <c r="J196" s="239"/>
      <c r="K196" s="239"/>
      <c r="L196" s="244"/>
      <c r="M196" s="245"/>
      <c r="N196" s="246"/>
      <c r="O196" s="246"/>
      <c r="P196" s="246"/>
      <c r="Q196" s="246"/>
      <c r="R196" s="246"/>
      <c r="S196" s="246"/>
      <c r="T196" s="24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8" t="s">
        <v>173</v>
      </c>
      <c r="AU196" s="248" t="s">
        <v>85</v>
      </c>
      <c r="AV196" s="13" t="s">
        <v>85</v>
      </c>
      <c r="AW196" s="13" t="s">
        <v>32</v>
      </c>
      <c r="AX196" s="13" t="s">
        <v>83</v>
      </c>
      <c r="AY196" s="248" t="s">
        <v>154</v>
      </c>
    </row>
    <row r="197" s="2" customFormat="1" ht="33" customHeight="1">
      <c r="A197" s="37"/>
      <c r="B197" s="38"/>
      <c r="C197" s="225" t="s">
        <v>454</v>
      </c>
      <c r="D197" s="225" t="s">
        <v>158</v>
      </c>
      <c r="E197" s="226" t="s">
        <v>256</v>
      </c>
      <c r="F197" s="227" t="s">
        <v>257</v>
      </c>
      <c r="G197" s="228" t="s">
        <v>186</v>
      </c>
      <c r="H197" s="229">
        <v>8</v>
      </c>
      <c r="I197" s="230"/>
      <c r="J197" s="231">
        <f>ROUND(I197*H197,2)</f>
        <v>0</v>
      </c>
      <c r="K197" s="227" t="s">
        <v>1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</v>
      </c>
      <c r="R197" s="234">
        <f>Q197*H197</f>
        <v>0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187</v>
      </c>
      <c r="AT197" s="236" t="s">
        <v>158</v>
      </c>
      <c r="AU197" s="236" t="s">
        <v>85</v>
      </c>
      <c r="AY197" s="16" t="s">
        <v>154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83</v>
      </c>
      <c r="BK197" s="237">
        <f>ROUND(I197*H197,2)</f>
        <v>0</v>
      </c>
      <c r="BL197" s="16" t="s">
        <v>187</v>
      </c>
      <c r="BM197" s="236" t="s">
        <v>312</v>
      </c>
    </row>
    <row r="198" s="13" customFormat="1">
      <c r="A198" s="13"/>
      <c r="B198" s="238"/>
      <c r="C198" s="239"/>
      <c r="D198" s="240" t="s">
        <v>173</v>
      </c>
      <c r="E198" s="249" t="s">
        <v>1</v>
      </c>
      <c r="F198" s="241" t="s">
        <v>455</v>
      </c>
      <c r="G198" s="239"/>
      <c r="H198" s="242">
        <v>1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173</v>
      </c>
      <c r="AU198" s="248" t="s">
        <v>85</v>
      </c>
      <c r="AV198" s="13" t="s">
        <v>85</v>
      </c>
      <c r="AW198" s="13" t="s">
        <v>32</v>
      </c>
      <c r="AX198" s="13" t="s">
        <v>76</v>
      </c>
      <c r="AY198" s="248" t="s">
        <v>154</v>
      </c>
    </row>
    <row r="199" s="13" customFormat="1">
      <c r="A199" s="13"/>
      <c r="B199" s="238"/>
      <c r="C199" s="239"/>
      <c r="D199" s="240" t="s">
        <v>173</v>
      </c>
      <c r="E199" s="249" t="s">
        <v>1</v>
      </c>
      <c r="F199" s="241" t="s">
        <v>456</v>
      </c>
      <c r="G199" s="239"/>
      <c r="H199" s="242">
        <v>1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8" t="s">
        <v>173</v>
      </c>
      <c r="AU199" s="248" t="s">
        <v>85</v>
      </c>
      <c r="AV199" s="13" t="s">
        <v>85</v>
      </c>
      <c r="AW199" s="13" t="s">
        <v>32</v>
      </c>
      <c r="AX199" s="13" t="s">
        <v>76</v>
      </c>
      <c r="AY199" s="248" t="s">
        <v>154</v>
      </c>
    </row>
    <row r="200" s="13" customFormat="1">
      <c r="A200" s="13"/>
      <c r="B200" s="238"/>
      <c r="C200" s="239"/>
      <c r="D200" s="240" t="s">
        <v>173</v>
      </c>
      <c r="E200" s="249" t="s">
        <v>1</v>
      </c>
      <c r="F200" s="241" t="s">
        <v>457</v>
      </c>
      <c r="G200" s="239"/>
      <c r="H200" s="242">
        <v>1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173</v>
      </c>
      <c r="AU200" s="248" t="s">
        <v>85</v>
      </c>
      <c r="AV200" s="13" t="s">
        <v>85</v>
      </c>
      <c r="AW200" s="13" t="s">
        <v>32</v>
      </c>
      <c r="AX200" s="13" t="s">
        <v>76</v>
      </c>
      <c r="AY200" s="248" t="s">
        <v>154</v>
      </c>
    </row>
    <row r="201" s="13" customFormat="1">
      <c r="A201" s="13"/>
      <c r="B201" s="238"/>
      <c r="C201" s="239"/>
      <c r="D201" s="240" t="s">
        <v>173</v>
      </c>
      <c r="E201" s="249" t="s">
        <v>1</v>
      </c>
      <c r="F201" s="241" t="s">
        <v>458</v>
      </c>
      <c r="G201" s="239"/>
      <c r="H201" s="242">
        <v>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173</v>
      </c>
      <c r="AU201" s="248" t="s">
        <v>85</v>
      </c>
      <c r="AV201" s="13" t="s">
        <v>85</v>
      </c>
      <c r="AW201" s="13" t="s">
        <v>32</v>
      </c>
      <c r="AX201" s="13" t="s">
        <v>76</v>
      </c>
      <c r="AY201" s="248" t="s">
        <v>154</v>
      </c>
    </row>
    <row r="202" s="13" customFormat="1">
      <c r="A202" s="13"/>
      <c r="B202" s="238"/>
      <c r="C202" s="239"/>
      <c r="D202" s="240" t="s">
        <v>173</v>
      </c>
      <c r="E202" s="249" t="s">
        <v>1</v>
      </c>
      <c r="F202" s="241" t="s">
        <v>459</v>
      </c>
      <c r="G202" s="239"/>
      <c r="H202" s="242">
        <v>1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173</v>
      </c>
      <c r="AU202" s="248" t="s">
        <v>85</v>
      </c>
      <c r="AV202" s="13" t="s">
        <v>85</v>
      </c>
      <c r="AW202" s="13" t="s">
        <v>32</v>
      </c>
      <c r="AX202" s="13" t="s">
        <v>76</v>
      </c>
      <c r="AY202" s="248" t="s">
        <v>154</v>
      </c>
    </row>
    <row r="203" s="13" customFormat="1">
      <c r="A203" s="13"/>
      <c r="B203" s="238"/>
      <c r="C203" s="239"/>
      <c r="D203" s="240" t="s">
        <v>173</v>
      </c>
      <c r="E203" s="249" t="s">
        <v>1</v>
      </c>
      <c r="F203" s="241" t="s">
        <v>460</v>
      </c>
      <c r="G203" s="239"/>
      <c r="H203" s="242">
        <v>1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173</v>
      </c>
      <c r="AU203" s="248" t="s">
        <v>85</v>
      </c>
      <c r="AV203" s="13" t="s">
        <v>85</v>
      </c>
      <c r="AW203" s="13" t="s">
        <v>32</v>
      </c>
      <c r="AX203" s="13" t="s">
        <v>76</v>
      </c>
      <c r="AY203" s="248" t="s">
        <v>154</v>
      </c>
    </row>
    <row r="204" s="13" customFormat="1">
      <c r="A204" s="13"/>
      <c r="B204" s="238"/>
      <c r="C204" s="239"/>
      <c r="D204" s="240" t="s">
        <v>173</v>
      </c>
      <c r="E204" s="249" t="s">
        <v>1</v>
      </c>
      <c r="F204" s="241" t="s">
        <v>461</v>
      </c>
      <c r="G204" s="239"/>
      <c r="H204" s="242">
        <v>2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173</v>
      </c>
      <c r="AU204" s="248" t="s">
        <v>85</v>
      </c>
      <c r="AV204" s="13" t="s">
        <v>85</v>
      </c>
      <c r="AW204" s="13" t="s">
        <v>32</v>
      </c>
      <c r="AX204" s="13" t="s">
        <v>76</v>
      </c>
      <c r="AY204" s="248" t="s">
        <v>154</v>
      </c>
    </row>
    <row r="205" s="14" customFormat="1">
      <c r="A205" s="14"/>
      <c r="B205" s="256"/>
      <c r="C205" s="257"/>
      <c r="D205" s="240" t="s">
        <v>173</v>
      </c>
      <c r="E205" s="258" t="s">
        <v>1</v>
      </c>
      <c r="F205" s="259" t="s">
        <v>217</v>
      </c>
      <c r="G205" s="257"/>
      <c r="H205" s="260">
        <v>8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173</v>
      </c>
      <c r="AU205" s="266" t="s">
        <v>85</v>
      </c>
      <c r="AV205" s="14" t="s">
        <v>163</v>
      </c>
      <c r="AW205" s="14" t="s">
        <v>32</v>
      </c>
      <c r="AX205" s="14" t="s">
        <v>83</v>
      </c>
      <c r="AY205" s="266" t="s">
        <v>154</v>
      </c>
    </row>
    <row r="206" s="2" customFormat="1" ht="37.8" customHeight="1">
      <c r="A206" s="37"/>
      <c r="B206" s="38"/>
      <c r="C206" s="225" t="s">
        <v>462</v>
      </c>
      <c r="D206" s="225" t="s">
        <v>158</v>
      </c>
      <c r="E206" s="226" t="s">
        <v>317</v>
      </c>
      <c r="F206" s="227" t="s">
        <v>318</v>
      </c>
      <c r="G206" s="228" t="s">
        <v>186</v>
      </c>
      <c r="H206" s="229">
        <v>2</v>
      </c>
      <c r="I206" s="230"/>
      <c r="J206" s="231">
        <f>ROUND(I206*H206,2)</f>
        <v>0</v>
      </c>
      <c r="K206" s="227" t="s">
        <v>1</v>
      </c>
      <c r="L206" s="43"/>
      <c r="M206" s="232" t="s">
        <v>1</v>
      </c>
      <c r="N206" s="233" t="s">
        <v>41</v>
      </c>
      <c r="O206" s="90"/>
      <c r="P206" s="234">
        <f>O206*H206</f>
        <v>0</v>
      </c>
      <c r="Q206" s="234">
        <v>0</v>
      </c>
      <c r="R206" s="234">
        <f>Q206*H206</f>
        <v>0</v>
      </c>
      <c r="S206" s="234">
        <v>0</v>
      </c>
      <c r="T206" s="235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6" t="s">
        <v>187</v>
      </c>
      <c r="AT206" s="236" t="s">
        <v>158</v>
      </c>
      <c r="AU206" s="236" t="s">
        <v>85</v>
      </c>
      <c r="AY206" s="16" t="s">
        <v>154</v>
      </c>
      <c r="BE206" s="237">
        <f>IF(N206="základní",J206,0)</f>
        <v>0</v>
      </c>
      <c r="BF206" s="237">
        <f>IF(N206="snížená",J206,0)</f>
        <v>0</v>
      </c>
      <c r="BG206" s="237">
        <f>IF(N206="zákl. přenesená",J206,0)</f>
        <v>0</v>
      </c>
      <c r="BH206" s="237">
        <f>IF(N206="sníž. přenesená",J206,0)</f>
        <v>0</v>
      </c>
      <c r="BI206" s="237">
        <f>IF(N206="nulová",J206,0)</f>
        <v>0</v>
      </c>
      <c r="BJ206" s="16" t="s">
        <v>83</v>
      </c>
      <c r="BK206" s="237">
        <f>ROUND(I206*H206,2)</f>
        <v>0</v>
      </c>
      <c r="BL206" s="16" t="s">
        <v>187</v>
      </c>
      <c r="BM206" s="236" t="s">
        <v>319</v>
      </c>
    </row>
    <row r="207" s="13" customFormat="1">
      <c r="A207" s="13"/>
      <c r="B207" s="238"/>
      <c r="C207" s="239"/>
      <c r="D207" s="240" t="s">
        <v>173</v>
      </c>
      <c r="E207" s="249" t="s">
        <v>1</v>
      </c>
      <c r="F207" s="241" t="s">
        <v>463</v>
      </c>
      <c r="G207" s="239"/>
      <c r="H207" s="242">
        <v>2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173</v>
      </c>
      <c r="AU207" s="248" t="s">
        <v>85</v>
      </c>
      <c r="AV207" s="13" t="s">
        <v>85</v>
      </c>
      <c r="AW207" s="13" t="s">
        <v>32</v>
      </c>
      <c r="AX207" s="13" t="s">
        <v>83</v>
      </c>
      <c r="AY207" s="248" t="s">
        <v>154</v>
      </c>
    </row>
    <row r="208" s="2" customFormat="1" ht="37.8" customHeight="1">
      <c r="A208" s="37"/>
      <c r="B208" s="38"/>
      <c r="C208" s="225" t="s">
        <v>201</v>
      </c>
      <c r="D208" s="225" t="s">
        <v>158</v>
      </c>
      <c r="E208" s="226" t="s">
        <v>464</v>
      </c>
      <c r="F208" s="227" t="s">
        <v>465</v>
      </c>
      <c r="G208" s="228" t="s">
        <v>186</v>
      </c>
      <c r="H208" s="229">
        <v>1</v>
      </c>
      <c r="I208" s="230"/>
      <c r="J208" s="231">
        <f>ROUND(I208*H208,2)</f>
        <v>0</v>
      </c>
      <c r="K208" s="227" t="s">
        <v>1</v>
      </c>
      <c r="L208" s="43"/>
      <c r="M208" s="232" t="s">
        <v>1</v>
      </c>
      <c r="N208" s="233" t="s">
        <v>41</v>
      </c>
      <c r="O208" s="90"/>
      <c r="P208" s="234">
        <f>O208*H208</f>
        <v>0</v>
      </c>
      <c r="Q208" s="234">
        <v>0</v>
      </c>
      <c r="R208" s="234">
        <f>Q208*H208</f>
        <v>0</v>
      </c>
      <c r="S208" s="234">
        <v>0</v>
      </c>
      <c r="T208" s="23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6" t="s">
        <v>187</v>
      </c>
      <c r="AT208" s="236" t="s">
        <v>158</v>
      </c>
      <c r="AU208" s="236" t="s">
        <v>85</v>
      </c>
      <c r="AY208" s="16" t="s">
        <v>154</v>
      </c>
      <c r="BE208" s="237">
        <f>IF(N208="základní",J208,0)</f>
        <v>0</v>
      </c>
      <c r="BF208" s="237">
        <f>IF(N208="snížená",J208,0)</f>
        <v>0</v>
      </c>
      <c r="BG208" s="237">
        <f>IF(N208="zákl. přenesená",J208,0)</f>
        <v>0</v>
      </c>
      <c r="BH208" s="237">
        <f>IF(N208="sníž. přenesená",J208,0)</f>
        <v>0</v>
      </c>
      <c r="BI208" s="237">
        <f>IF(N208="nulová",J208,0)</f>
        <v>0</v>
      </c>
      <c r="BJ208" s="16" t="s">
        <v>83</v>
      </c>
      <c r="BK208" s="237">
        <f>ROUND(I208*H208,2)</f>
        <v>0</v>
      </c>
      <c r="BL208" s="16" t="s">
        <v>187</v>
      </c>
      <c r="BM208" s="236" t="s">
        <v>466</v>
      </c>
    </row>
    <row r="209" s="13" customFormat="1">
      <c r="A209" s="13"/>
      <c r="B209" s="238"/>
      <c r="C209" s="239"/>
      <c r="D209" s="240" t="s">
        <v>173</v>
      </c>
      <c r="E209" s="249" t="s">
        <v>1</v>
      </c>
      <c r="F209" s="241" t="s">
        <v>467</v>
      </c>
      <c r="G209" s="239"/>
      <c r="H209" s="242">
        <v>1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8" t="s">
        <v>173</v>
      </c>
      <c r="AU209" s="248" t="s">
        <v>85</v>
      </c>
      <c r="AV209" s="13" t="s">
        <v>85</v>
      </c>
      <c r="AW209" s="13" t="s">
        <v>32</v>
      </c>
      <c r="AX209" s="13" t="s">
        <v>76</v>
      </c>
      <c r="AY209" s="248" t="s">
        <v>154</v>
      </c>
    </row>
    <row r="210" s="14" customFormat="1">
      <c r="A210" s="14"/>
      <c r="B210" s="256"/>
      <c r="C210" s="257"/>
      <c r="D210" s="240" t="s">
        <v>173</v>
      </c>
      <c r="E210" s="258" t="s">
        <v>1</v>
      </c>
      <c r="F210" s="259" t="s">
        <v>217</v>
      </c>
      <c r="G210" s="257"/>
      <c r="H210" s="260">
        <v>1</v>
      </c>
      <c r="I210" s="261"/>
      <c r="J210" s="257"/>
      <c r="K210" s="257"/>
      <c r="L210" s="262"/>
      <c r="M210" s="263"/>
      <c r="N210" s="264"/>
      <c r="O210" s="264"/>
      <c r="P210" s="264"/>
      <c r="Q210" s="264"/>
      <c r="R210" s="264"/>
      <c r="S210" s="264"/>
      <c r="T210" s="26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6" t="s">
        <v>173</v>
      </c>
      <c r="AU210" s="266" t="s">
        <v>85</v>
      </c>
      <c r="AV210" s="14" t="s">
        <v>163</v>
      </c>
      <c r="AW210" s="14" t="s">
        <v>32</v>
      </c>
      <c r="AX210" s="14" t="s">
        <v>83</v>
      </c>
      <c r="AY210" s="266" t="s">
        <v>154</v>
      </c>
    </row>
    <row r="211" s="2" customFormat="1" ht="37.8" customHeight="1">
      <c r="A211" s="37"/>
      <c r="B211" s="38"/>
      <c r="C211" s="225" t="s">
        <v>157</v>
      </c>
      <c r="D211" s="225" t="s">
        <v>158</v>
      </c>
      <c r="E211" s="226" t="s">
        <v>468</v>
      </c>
      <c r="F211" s="227" t="s">
        <v>469</v>
      </c>
      <c r="G211" s="228" t="s">
        <v>186</v>
      </c>
      <c r="H211" s="229">
        <v>1</v>
      </c>
      <c r="I211" s="230"/>
      <c r="J211" s="231">
        <f>ROUND(I211*H211,2)</f>
        <v>0</v>
      </c>
      <c r="K211" s="227" t="s">
        <v>1</v>
      </c>
      <c r="L211" s="43"/>
      <c r="M211" s="232" t="s">
        <v>1</v>
      </c>
      <c r="N211" s="233" t="s">
        <v>41</v>
      </c>
      <c r="O211" s="90"/>
      <c r="P211" s="234">
        <f>O211*H211</f>
        <v>0</v>
      </c>
      <c r="Q211" s="234">
        <v>0</v>
      </c>
      <c r="R211" s="234">
        <f>Q211*H211</f>
        <v>0</v>
      </c>
      <c r="S211" s="234">
        <v>0</v>
      </c>
      <c r="T211" s="23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6" t="s">
        <v>187</v>
      </c>
      <c r="AT211" s="236" t="s">
        <v>158</v>
      </c>
      <c r="AU211" s="236" t="s">
        <v>85</v>
      </c>
      <c r="AY211" s="16" t="s">
        <v>154</v>
      </c>
      <c r="BE211" s="237">
        <f>IF(N211="základní",J211,0)</f>
        <v>0</v>
      </c>
      <c r="BF211" s="237">
        <f>IF(N211="snížená",J211,0)</f>
        <v>0</v>
      </c>
      <c r="BG211" s="237">
        <f>IF(N211="zákl. přenesená",J211,0)</f>
        <v>0</v>
      </c>
      <c r="BH211" s="237">
        <f>IF(N211="sníž. přenesená",J211,0)</f>
        <v>0</v>
      </c>
      <c r="BI211" s="237">
        <f>IF(N211="nulová",J211,0)</f>
        <v>0</v>
      </c>
      <c r="BJ211" s="16" t="s">
        <v>83</v>
      </c>
      <c r="BK211" s="237">
        <f>ROUND(I211*H211,2)</f>
        <v>0</v>
      </c>
      <c r="BL211" s="16" t="s">
        <v>187</v>
      </c>
      <c r="BM211" s="236" t="s">
        <v>470</v>
      </c>
    </row>
    <row r="212" s="13" customFormat="1">
      <c r="A212" s="13"/>
      <c r="B212" s="238"/>
      <c r="C212" s="239"/>
      <c r="D212" s="240" t="s">
        <v>173</v>
      </c>
      <c r="E212" s="249" t="s">
        <v>1</v>
      </c>
      <c r="F212" s="241" t="s">
        <v>471</v>
      </c>
      <c r="G212" s="239"/>
      <c r="H212" s="242">
        <v>1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173</v>
      </c>
      <c r="AU212" s="248" t="s">
        <v>85</v>
      </c>
      <c r="AV212" s="13" t="s">
        <v>85</v>
      </c>
      <c r="AW212" s="13" t="s">
        <v>32</v>
      </c>
      <c r="AX212" s="13" t="s">
        <v>83</v>
      </c>
      <c r="AY212" s="248" t="s">
        <v>154</v>
      </c>
    </row>
    <row r="213" s="2" customFormat="1" ht="24.15" customHeight="1">
      <c r="A213" s="37"/>
      <c r="B213" s="38"/>
      <c r="C213" s="225" t="s">
        <v>472</v>
      </c>
      <c r="D213" s="225" t="s">
        <v>158</v>
      </c>
      <c r="E213" s="226" t="s">
        <v>194</v>
      </c>
      <c r="F213" s="227" t="s">
        <v>195</v>
      </c>
      <c r="G213" s="228" t="s">
        <v>196</v>
      </c>
      <c r="H213" s="250"/>
      <c r="I213" s="230"/>
      <c r="J213" s="231">
        <f>ROUND(I213*H213,2)</f>
        <v>0</v>
      </c>
      <c r="K213" s="227" t="s">
        <v>162</v>
      </c>
      <c r="L213" s="43"/>
      <c r="M213" s="232" t="s">
        <v>1</v>
      </c>
      <c r="N213" s="233" t="s">
        <v>41</v>
      </c>
      <c r="O213" s="90"/>
      <c r="P213" s="234">
        <f>O213*H213</f>
        <v>0</v>
      </c>
      <c r="Q213" s="234">
        <v>0</v>
      </c>
      <c r="R213" s="234">
        <f>Q213*H213</f>
        <v>0</v>
      </c>
      <c r="S213" s="234">
        <v>0</v>
      </c>
      <c r="T213" s="23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6" t="s">
        <v>187</v>
      </c>
      <c r="AT213" s="236" t="s">
        <v>158</v>
      </c>
      <c r="AU213" s="236" t="s">
        <v>85</v>
      </c>
      <c r="AY213" s="16" t="s">
        <v>154</v>
      </c>
      <c r="BE213" s="237">
        <f>IF(N213="základní",J213,0)</f>
        <v>0</v>
      </c>
      <c r="BF213" s="237">
        <f>IF(N213="snížená",J213,0)</f>
        <v>0</v>
      </c>
      <c r="BG213" s="237">
        <f>IF(N213="zákl. přenesená",J213,0)</f>
        <v>0</v>
      </c>
      <c r="BH213" s="237">
        <f>IF(N213="sníž. přenesená",J213,0)</f>
        <v>0</v>
      </c>
      <c r="BI213" s="237">
        <f>IF(N213="nulová",J213,0)</f>
        <v>0</v>
      </c>
      <c r="BJ213" s="16" t="s">
        <v>83</v>
      </c>
      <c r="BK213" s="237">
        <f>ROUND(I213*H213,2)</f>
        <v>0</v>
      </c>
      <c r="BL213" s="16" t="s">
        <v>187</v>
      </c>
      <c r="BM213" s="236" t="s">
        <v>197</v>
      </c>
    </row>
    <row r="214" s="12" customFormat="1" ht="22.8" customHeight="1">
      <c r="A214" s="12"/>
      <c r="B214" s="209"/>
      <c r="C214" s="210"/>
      <c r="D214" s="211" t="s">
        <v>75</v>
      </c>
      <c r="E214" s="223" t="s">
        <v>209</v>
      </c>
      <c r="F214" s="223" t="s">
        <v>210</v>
      </c>
      <c r="G214" s="210"/>
      <c r="H214" s="210"/>
      <c r="I214" s="213"/>
      <c r="J214" s="224">
        <f>BK214</f>
        <v>0</v>
      </c>
      <c r="K214" s="210"/>
      <c r="L214" s="215"/>
      <c r="M214" s="216"/>
      <c r="N214" s="217"/>
      <c r="O214" s="217"/>
      <c r="P214" s="218">
        <f>SUM(P215:P217)</f>
        <v>0</v>
      </c>
      <c r="Q214" s="217"/>
      <c r="R214" s="218">
        <f>SUM(R215:R217)</f>
        <v>0</v>
      </c>
      <c r="S214" s="217"/>
      <c r="T214" s="219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0" t="s">
        <v>85</v>
      </c>
      <c r="AT214" s="221" t="s">
        <v>75</v>
      </c>
      <c r="AU214" s="221" t="s">
        <v>83</v>
      </c>
      <c r="AY214" s="220" t="s">
        <v>154</v>
      </c>
      <c r="BK214" s="222">
        <f>SUM(BK215:BK217)</f>
        <v>0</v>
      </c>
    </row>
    <row r="215" s="2" customFormat="1" ht="24.15" customHeight="1">
      <c r="A215" s="37"/>
      <c r="B215" s="38"/>
      <c r="C215" s="225" t="s">
        <v>473</v>
      </c>
      <c r="D215" s="225" t="s">
        <v>158</v>
      </c>
      <c r="E215" s="226" t="s">
        <v>212</v>
      </c>
      <c r="F215" s="227" t="s">
        <v>213</v>
      </c>
      <c r="G215" s="228" t="s">
        <v>186</v>
      </c>
      <c r="H215" s="229">
        <v>8</v>
      </c>
      <c r="I215" s="230"/>
      <c r="J215" s="231">
        <f>ROUND(I215*H215,2)</f>
        <v>0</v>
      </c>
      <c r="K215" s="227" t="s">
        <v>1</v>
      </c>
      <c r="L215" s="43"/>
      <c r="M215" s="232" t="s">
        <v>1</v>
      </c>
      <c r="N215" s="233" t="s">
        <v>41</v>
      </c>
      <c r="O215" s="90"/>
      <c r="P215" s="234">
        <f>O215*H215</f>
        <v>0</v>
      </c>
      <c r="Q215" s="234">
        <v>0</v>
      </c>
      <c r="R215" s="234">
        <f>Q215*H215</f>
        <v>0</v>
      </c>
      <c r="S215" s="234">
        <v>0</v>
      </c>
      <c r="T215" s="23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6" t="s">
        <v>187</v>
      </c>
      <c r="AT215" s="236" t="s">
        <v>158</v>
      </c>
      <c r="AU215" s="236" t="s">
        <v>85</v>
      </c>
      <c r="AY215" s="16" t="s">
        <v>154</v>
      </c>
      <c r="BE215" s="237">
        <f>IF(N215="základní",J215,0)</f>
        <v>0</v>
      </c>
      <c r="BF215" s="237">
        <f>IF(N215="snížená",J215,0)</f>
        <v>0</v>
      </c>
      <c r="BG215" s="237">
        <f>IF(N215="zákl. přenesená",J215,0)</f>
        <v>0</v>
      </c>
      <c r="BH215" s="237">
        <f>IF(N215="sníž. přenesená",J215,0)</f>
        <v>0</v>
      </c>
      <c r="BI215" s="237">
        <f>IF(N215="nulová",J215,0)</f>
        <v>0</v>
      </c>
      <c r="BJ215" s="16" t="s">
        <v>83</v>
      </c>
      <c r="BK215" s="237">
        <f>ROUND(I215*H215,2)</f>
        <v>0</v>
      </c>
      <c r="BL215" s="16" t="s">
        <v>187</v>
      </c>
      <c r="BM215" s="236" t="s">
        <v>214</v>
      </c>
    </row>
    <row r="216" s="13" customFormat="1">
      <c r="A216" s="13"/>
      <c r="B216" s="238"/>
      <c r="C216" s="239"/>
      <c r="D216" s="240" t="s">
        <v>173</v>
      </c>
      <c r="E216" s="249" t="s">
        <v>1</v>
      </c>
      <c r="F216" s="241" t="s">
        <v>254</v>
      </c>
      <c r="G216" s="239"/>
      <c r="H216" s="242">
        <v>8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173</v>
      </c>
      <c r="AU216" s="248" t="s">
        <v>85</v>
      </c>
      <c r="AV216" s="13" t="s">
        <v>85</v>
      </c>
      <c r="AW216" s="13" t="s">
        <v>32</v>
      </c>
      <c r="AX216" s="13" t="s">
        <v>83</v>
      </c>
      <c r="AY216" s="248" t="s">
        <v>154</v>
      </c>
    </row>
    <row r="217" s="2" customFormat="1" ht="24.15" customHeight="1">
      <c r="A217" s="37"/>
      <c r="B217" s="38"/>
      <c r="C217" s="225" t="s">
        <v>474</v>
      </c>
      <c r="D217" s="225" t="s">
        <v>158</v>
      </c>
      <c r="E217" s="226" t="s">
        <v>218</v>
      </c>
      <c r="F217" s="227" t="s">
        <v>219</v>
      </c>
      <c r="G217" s="228" t="s">
        <v>196</v>
      </c>
      <c r="H217" s="250"/>
      <c r="I217" s="230"/>
      <c r="J217" s="231">
        <f>ROUND(I217*H217,2)</f>
        <v>0</v>
      </c>
      <c r="K217" s="227" t="s">
        <v>162</v>
      </c>
      <c r="L217" s="43"/>
      <c r="M217" s="232" t="s">
        <v>1</v>
      </c>
      <c r="N217" s="233" t="s">
        <v>41</v>
      </c>
      <c r="O217" s="90"/>
      <c r="P217" s="234">
        <f>O217*H217</f>
        <v>0</v>
      </c>
      <c r="Q217" s="234">
        <v>0</v>
      </c>
      <c r="R217" s="234">
        <f>Q217*H217</f>
        <v>0</v>
      </c>
      <c r="S217" s="234">
        <v>0</v>
      </c>
      <c r="T217" s="235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6" t="s">
        <v>187</v>
      </c>
      <c r="AT217" s="236" t="s">
        <v>158</v>
      </c>
      <c r="AU217" s="236" t="s">
        <v>85</v>
      </c>
      <c r="AY217" s="16" t="s">
        <v>154</v>
      </c>
      <c r="BE217" s="237">
        <f>IF(N217="základní",J217,0)</f>
        <v>0</v>
      </c>
      <c r="BF217" s="237">
        <f>IF(N217="snížená",J217,0)</f>
        <v>0</v>
      </c>
      <c r="BG217" s="237">
        <f>IF(N217="zákl. přenesená",J217,0)</f>
        <v>0</v>
      </c>
      <c r="BH217" s="237">
        <f>IF(N217="sníž. přenesená",J217,0)</f>
        <v>0</v>
      </c>
      <c r="BI217" s="237">
        <f>IF(N217="nulová",J217,0)</f>
        <v>0</v>
      </c>
      <c r="BJ217" s="16" t="s">
        <v>83</v>
      </c>
      <c r="BK217" s="237">
        <f>ROUND(I217*H217,2)</f>
        <v>0</v>
      </c>
      <c r="BL217" s="16" t="s">
        <v>187</v>
      </c>
      <c r="BM217" s="236" t="s">
        <v>326</v>
      </c>
    </row>
    <row r="218" s="12" customFormat="1" ht="22.8" customHeight="1">
      <c r="A218" s="12"/>
      <c r="B218" s="209"/>
      <c r="C218" s="210"/>
      <c r="D218" s="211" t="s">
        <v>75</v>
      </c>
      <c r="E218" s="223" t="s">
        <v>475</v>
      </c>
      <c r="F218" s="223" t="s">
        <v>476</v>
      </c>
      <c r="G218" s="210"/>
      <c r="H218" s="210"/>
      <c r="I218" s="213"/>
      <c r="J218" s="224">
        <f>BK218</f>
        <v>0</v>
      </c>
      <c r="K218" s="210"/>
      <c r="L218" s="215"/>
      <c r="M218" s="216"/>
      <c r="N218" s="217"/>
      <c r="O218" s="217"/>
      <c r="P218" s="218">
        <f>SUM(P219:P234)</f>
        <v>0</v>
      </c>
      <c r="Q218" s="217"/>
      <c r="R218" s="218">
        <f>SUM(R219:R234)</f>
        <v>0.24599970000000002</v>
      </c>
      <c r="S218" s="217"/>
      <c r="T218" s="219">
        <f>SUM(T219:T234)</f>
        <v>0.22455900000000001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0" t="s">
        <v>85</v>
      </c>
      <c r="AT218" s="221" t="s">
        <v>75</v>
      </c>
      <c r="AU218" s="221" t="s">
        <v>83</v>
      </c>
      <c r="AY218" s="220" t="s">
        <v>154</v>
      </c>
      <c r="BK218" s="222">
        <f>SUM(BK219:BK234)</f>
        <v>0</v>
      </c>
    </row>
    <row r="219" s="2" customFormat="1" ht="16.5" customHeight="1">
      <c r="A219" s="37"/>
      <c r="B219" s="38"/>
      <c r="C219" s="225" t="s">
        <v>477</v>
      </c>
      <c r="D219" s="225" t="s">
        <v>158</v>
      </c>
      <c r="E219" s="226" t="s">
        <v>478</v>
      </c>
      <c r="F219" s="227" t="s">
        <v>479</v>
      </c>
      <c r="G219" s="228" t="s">
        <v>226</v>
      </c>
      <c r="H219" s="229">
        <v>5.5899999999999999</v>
      </c>
      <c r="I219" s="230"/>
      <c r="J219" s="231">
        <f>ROUND(I219*H219,2)</f>
        <v>0</v>
      </c>
      <c r="K219" s="227" t="s">
        <v>162</v>
      </c>
      <c r="L219" s="43"/>
      <c r="M219" s="232" t="s">
        <v>1</v>
      </c>
      <c r="N219" s="233" t="s">
        <v>41</v>
      </c>
      <c r="O219" s="90"/>
      <c r="P219" s="234">
        <f>O219*H219</f>
        <v>0</v>
      </c>
      <c r="Q219" s="234">
        <v>0</v>
      </c>
      <c r="R219" s="234">
        <f>Q219*H219</f>
        <v>0</v>
      </c>
      <c r="S219" s="234">
        <v>0</v>
      </c>
      <c r="T219" s="23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6" t="s">
        <v>187</v>
      </c>
      <c r="AT219" s="236" t="s">
        <v>158</v>
      </c>
      <c r="AU219" s="236" t="s">
        <v>85</v>
      </c>
      <c r="AY219" s="16" t="s">
        <v>154</v>
      </c>
      <c r="BE219" s="237">
        <f>IF(N219="základní",J219,0)</f>
        <v>0</v>
      </c>
      <c r="BF219" s="237">
        <f>IF(N219="snížená",J219,0)</f>
        <v>0</v>
      </c>
      <c r="BG219" s="237">
        <f>IF(N219="zákl. přenesená",J219,0)</f>
        <v>0</v>
      </c>
      <c r="BH219" s="237">
        <f>IF(N219="sníž. přenesená",J219,0)</f>
        <v>0</v>
      </c>
      <c r="BI219" s="237">
        <f>IF(N219="nulová",J219,0)</f>
        <v>0</v>
      </c>
      <c r="BJ219" s="16" t="s">
        <v>83</v>
      </c>
      <c r="BK219" s="237">
        <f>ROUND(I219*H219,2)</f>
        <v>0</v>
      </c>
      <c r="BL219" s="16" t="s">
        <v>187</v>
      </c>
      <c r="BM219" s="236" t="s">
        <v>480</v>
      </c>
    </row>
    <row r="220" s="2" customFormat="1" ht="16.5" customHeight="1">
      <c r="A220" s="37"/>
      <c r="B220" s="38"/>
      <c r="C220" s="225" t="s">
        <v>481</v>
      </c>
      <c r="D220" s="225" t="s">
        <v>158</v>
      </c>
      <c r="E220" s="226" t="s">
        <v>482</v>
      </c>
      <c r="F220" s="227" t="s">
        <v>483</v>
      </c>
      <c r="G220" s="228" t="s">
        <v>226</v>
      </c>
      <c r="H220" s="229">
        <v>5.5899999999999999</v>
      </c>
      <c r="I220" s="230"/>
      <c r="J220" s="231">
        <f>ROUND(I220*H220,2)</f>
        <v>0</v>
      </c>
      <c r="K220" s="227" t="s">
        <v>162</v>
      </c>
      <c r="L220" s="43"/>
      <c r="M220" s="232" t="s">
        <v>1</v>
      </c>
      <c r="N220" s="233" t="s">
        <v>41</v>
      </c>
      <c r="O220" s="90"/>
      <c r="P220" s="234">
        <f>O220*H220</f>
        <v>0</v>
      </c>
      <c r="Q220" s="234">
        <v>0.00029999999999999997</v>
      </c>
      <c r="R220" s="234">
        <f>Q220*H220</f>
        <v>0.0016769999999999999</v>
      </c>
      <c r="S220" s="234">
        <v>0</v>
      </c>
      <c r="T220" s="235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6" t="s">
        <v>187</v>
      </c>
      <c r="AT220" s="236" t="s">
        <v>158</v>
      </c>
      <c r="AU220" s="236" t="s">
        <v>85</v>
      </c>
      <c r="AY220" s="16" t="s">
        <v>154</v>
      </c>
      <c r="BE220" s="237">
        <f>IF(N220="základní",J220,0)</f>
        <v>0</v>
      </c>
      <c r="BF220" s="237">
        <f>IF(N220="snížená",J220,0)</f>
        <v>0</v>
      </c>
      <c r="BG220" s="237">
        <f>IF(N220="zákl. přenesená",J220,0)</f>
        <v>0</v>
      </c>
      <c r="BH220" s="237">
        <f>IF(N220="sníž. přenesená",J220,0)</f>
        <v>0</v>
      </c>
      <c r="BI220" s="237">
        <f>IF(N220="nulová",J220,0)</f>
        <v>0</v>
      </c>
      <c r="BJ220" s="16" t="s">
        <v>83</v>
      </c>
      <c r="BK220" s="237">
        <f>ROUND(I220*H220,2)</f>
        <v>0</v>
      </c>
      <c r="BL220" s="16" t="s">
        <v>187</v>
      </c>
      <c r="BM220" s="236" t="s">
        <v>484</v>
      </c>
    </row>
    <row r="221" s="2" customFormat="1" ht="24.15" customHeight="1">
      <c r="A221" s="37"/>
      <c r="B221" s="38"/>
      <c r="C221" s="225" t="s">
        <v>485</v>
      </c>
      <c r="D221" s="225" t="s">
        <v>158</v>
      </c>
      <c r="E221" s="226" t="s">
        <v>486</v>
      </c>
      <c r="F221" s="227" t="s">
        <v>487</v>
      </c>
      <c r="G221" s="228" t="s">
        <v>226</v>
      </c>
      <c r="H221" s="229">
        <v>5.5899999999999999</v>
      </c>
      <c r="I221" s="230"/>
      <c r="J221" s="231">
        <f>ROUND(I221*H221,2)</f>
        <v>0</v>
      </c>
      <c r="K221" s="227" t="s">
        <v>162</v>
      </c>
      <c r="L221" s="43"/>
      <c r="M221" s="232" t="s">
        <v>1</v>
      </c>
      <c r="N221" s="233" t="s">
        <v>41</v>
      </c>
      <c r="O221" s="90"/>
      <c r="P221" s="234">
        <f>O221*H221</f>
        <v>0</v>
      </c>
      <c r="Q221" s="234">
        <v>0</v>
      </c>
      <c r="R221" s="234">
        <f>Q221*H221</f>
        <v>0</v>
      </c>
      <c r="S221" s="234">
        <v>0</v>
      </c>
      <c r="T221" s="23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6" t="s">
        <v>187</v>
      </c>
      <c r="AT221" s="236" t="s">
        <v>158</v>
      </c>
      <c r="AU221" s="236" t="s">
        <v>85</v>
      </c>
      <c r="AY221" s="16" t="s">
        <v>154</v>
      </c>
      <c r="BE221" s="237">
        <f>IF(N221="základní",J221,0)</f>
        <v>0</v>
      </c>
      <c r="BF221" s="237">
        <f>IF(N221="snížená",J221,0)</f>
        <v>0</v>
      </c>
      <c r="BG221" s="237">
        <f>IF(N221="zákl. přenesená",J221,0)</f>
        <v>0</v>
      </c>
      <c r="BH221" s="237">
        <f>IF(N221="sníž. přenesená",J221,0)</f>
        <v>0</v>
      </c>
      <c r="BI221" s="237">
        <f>IF(N221="nulová",J221,0)</f>
        <v>0</v>
      </c>
      <c r="BJ221" s="16" t="s">
        <v>83</v>
      </c>
      <c r="BK221" s="237">
        <f>ROUND(I221*H221,2)</f>
        <v>0</v>
      </c>
      <c r="BL221" s="16" t="s">
        <v>187</v>
      </c>
      <c r="BM221" s="236" t="s">
        <v>488</v>
      </c>
    </row>
    <row r="222" s="2" customFormat="1" ht="24.15" customHeight="1">
      <c r="A222" s="37"/>
      <c r="B222" s="38"/>
      <c r="C222" s="225" t="s">
        <v>489</v>
      </c>
      <c r="D222" s="225" t="s">
        <v>158</v>
      </c>
      <c r="E222" s="226" t="s">
        <v>490</v>
      </c>
      <c r="F222" s="227" t="s">
        <v>491</v>
      </c>
      <c r="G222" s="228" t="s">
        <v>226</v>
      </c>
      <c r="H222" s="229">
        <v>5.5899999999999999</v>
      </c>
      <c r="I222" s="230"/>
      <c r="J222" s="231">
        <f>ROUND(I222*H222,2)</f>
        <v>0</v>
      </c>
      <c r="K222" s="227" t="s">
        <v>162</v>
      </c>
      <c r="L222" s="43"/>
      <c r="M222" s="232" t="s">
        <v>1</v>
      </c>
      <c r="N222" s="233" t="s">
        <v>41</v>
      </c>
      <c r="O222" s="90"/>
      <c r="P222" s="234">
        <f>O222*H222</f>
        <v>0</v>
      </c>
      <c r="Q222" s="234">
        <v>0.0074999999999999997</v>
      </c>
      <c r="R222" s="234">
        <f>Q222*H222</f>
        <v>0.041924999999999997</v>
      </c>
      <c r="S222" s="234">
        <v>0</v>
      </c>
      <c r="T222" s="235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6" t="s">
        <v>187</v>
      </c>
      <c r="AT222" s="236" t="s">
        <v>158</v>
      </c>
      <c r="AU222" s="236" t="s">
        <v>85</v>
      </c>
      <c r="AY222" s="16" t="s">
        <v>154</v>
      </c>
      <c r="BE222" s="237">
        <f>IF(N222="základní",J222,0)</f>
        <v>0</v>
      </c>
      <c r="BF222" s="237">
        <f>IF(N222="snížená",J222,0)</f>
        <v>0</v>
      </c>
      <c r="BG222" s="237">
        <f>IF(N222="zákl. přenesená",J222,0)</f>
        <v>0</v>
      </c>
      <c r="BH222" s="237">
        <f>IF(N222="sníž. přenesená",J222,0)</f>
        <v>0</v>
      </c>
      <c r="BI222" s="237">
        <f>IF(N222="nulová",J222,0)</f>
        <v>0</v>
      </c>
      <c r="BJ222" s="16" t="s">
        <v>83</v>
      </c>
      <c r="BK222" s="237">
        <f>ROUND(I222*H222,2)</f>
        <v>0</v>
      </c>
      <c r="BL222" s="16" t="s">
        <v>187</v>
      </c>
      <c r="BM222" s="236" t="s">
        <v>492</v>
      </c>
    </row>
    <row r="223" s="2" customFormat="1" ht="16.5" customHeight="1">
      <c r="A223" s="37"/>
      <c r="B223" s="38"/>
      <c r="C223" s="225" t="s">
        <v>493</v>
      </c>
      <c r="D223" s="225" t="s">
        <v>158</v>
      </c>
      <c r="E223" s="226" t="s">
        <v>494</v>
      </c>
      <c r="F223" s="227" t="s">
        <v>495</v>
      </c>
      <c r="G223" s="228" t="s">
        <v>226</v>
      </c>
      <c r="H223" s="229">
        <v>2.7000000000000002</v>
      </c>
      <c r="I223" s="230"/>
      <c r="J223" s="231">
        <f>ROUND(I223*H223,2)</f>
        <v>0</v>
      </c>
      <c r="K223" s="227" t="s">
        <v>162</v>
      </c>
      <c r="L223" s="43"/>
      <c r="M223" s="232" t="s">
        <v>1</v>
      </c>
      <c r="N223" s="233" t="s">
        <v>41</v>
      </c>
      <c r="O223" s="90"/>
      <c r="P223" s="234">
        <f>O223*H223</f>
        <v>0</v>
      </c>
      <c r="Q223" s="234">
        <v>0</v>
      </c>
      <c r="R223" s="234">
        <f>Q223*H223</f>
        <v>0</v>
      </c>
      <c r="S223" s="234">
        <v>0.083169999999999994</v>
      </c>
      <c r="T223" s="235">
        <f>S223*H223</f>
        <v>0.22455900000000001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6" t="s">
        <v>187</v>
      </c>
      <c r="AT223" s="236" t="s">
        <v>158</v>
      </c>
      <c r="AU223" s="236" t="s">
        <v>85</v>
      </c>
      <c r="AY223" s="16" t="s">
        <v>154</v>
      </c>
      <c r="BE223" s="237">
        <f>IF(N223="základní",J223,0)</f>
        <v>0</v>
      </c>
      <c r="BF223" s="237">
        <f>IF(N223="snížená",J223,0)</f>
        <v>0</v>
      </c>
      <c r="BG223" s="237">
        <f>IF(N223="zákl. přenesená",J223,0)</f>
        <v>0</v>
      </c>
      <c r="BH223" s="237">
        <f>IF(N223="sníž. přenesená",J223,0)</f>
        <v>0</v>
      </c>
      <c r="BI223" s="237">
        <f>IF(N223="nulová",J223,0)</f>
        <v>0</v>
      </c>
      <c r="BJ223" s="16" t="s">
        <v>83</v>
      </c>
      <c r="BK223" s="237">
        <f>ROUND(I223*H223,2)</f>
        <v>0</v>
      </c>
      <c r="BL223" s="16" t="s">
        <v>187</v>
      </c>
      <c r="BM223" s="236" t="s">
        <v>496</v>
      </c>
    </row>
    <row r="224" s="13" customFormat="1">
      <c r="A224" s="13"/>
      <c r="B224" s="238"/>
      <c r="C224" s="239"/>
      <c r="D224" s="240" t="s">
        <v>173</v>
      </c>
      <c r="E224" s="249" t="s">
        <v>1</v>
      </c>
      <c r="F224" s="241" t="s">
        <v>497</v>
      </c>
      <c r="G224" s="239"/>
      <c r="H224" s="242">
        <v>2.7000000000000002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173</v>
      </c>
      <c r="AU224" s="248" t="s">
        <v>85</v>
      </c>
      <c r="AV224" s="13" t="s">
        <v>85</v>
      </c>
      <c r="AW224" s="13" t="s">
        <v>32</v>
      </c>
      <c r="AX224" s="13" t="s">
        <v>76</v>
      </c>
      <c r="AY224" s="248" t="s">
        <v>154</v>
      </c>
    </row>
    <row r="225" s="14" customFormat="1">
      <c r="A225" s="14"/>
      <c r="B225" s="256"/>
      <c r="C225" s="257"/>
      <c r="D225" s="240" t="s">
        <v>173</v>
      </c>
      <c r="E225" s="258" t="s">
        <v>1</v>
      </c>
      <c r="F225" s="259" t="s">
        <v>217</v>
      </c>
      <c r="G225" s="257"/>
      <c r="H225" s="260">
        <v>2.7000000000000002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6" t="s">
        <v>173</v>
      </c>
      <c r="AU225" s="266" t="s">
        <v>85</v>
      </c>
      <c r="AV225" s="14" t="s">
        <v>163</v>
      </c>
      <c r="AW225" s="14" t="s">
        <v>32</v>
      </c>
      <c r="AX225" s="14" t="s">
        <v>83</v>
      </c>
      <c r="AY225" s="266" t="s">
        <v>154</v>
      </c>
    </row>
    <row r="226" s="2" customFormat="1" ht="33" customHeight="1">
      <c r="A226" s="37"/>
      <c r="B226" s="38"/>
      <c r="C226" s="225" t="s">
        <v>329</v>
      </c>
      <c r="D226" s="225" t="s">
        <v>158</v>
      </c>
      <c r="E226" s="226" t="s">
        <v>498</v>
      </c>
      <c r="F226" s="227" t="s">
        <v>499</v>
      </c>
      <c r="G226" s="228" t="s">
        <v>226</v>
      </c>
      <c r="H226" s="229">
        <v>5.5899999999999999</v>
      </c>
      <c r="I226" s="230"/>
      <c r="J226" s="231">
        <f>ROUND(I226*H226,2)</f>
        <v>0</v>
      </c>
      <c r="K226" s="227" t="s">
        <v>162</v>
      </c>
      <c r="L226" s="43"/>
      <c r="M226" s="232" t="s">
        <v>1</v>
      </c>
      <c r="N226" s="233" t="s">
        <v>41</v>
      </c>
      <c r="O226" s="90"/>
      <c r="P226" s="234">
        <f>O226*H226</f>
        <v>0</v>
      </c>
      <c r="Q226" s="234">
        <v>0.0090299999999999998</v>
      </c>
      <c r="R226" s="234">
        <f>Q226*H226</f>
        <v>0.0504777</v>
      </c>
      <c r="S226" s="234">
        <v>0</v>
      </c>
      <c r="T226" s="23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6" t="s">
        <v>187</v>
      </c>
      <c r="AT226" s="236" t="s">
        <v>158</v>
      </c>
      <c r="AU226" s="236" t="s">
        <v>85</v>
      </c>
      <c r="AY226" s="16" t="s">
        <v>154</v>
      </c>
      <c r="BE226" s="237">
        <f>IF(N226="základní",J226,0)</f>
        <v>0</v>
      </c>
      <c r="BF226" s="237">
        <f>IF(N226="snížená",J226,0)</f>
        <v>0</v>
      </c>
      <c r="BG226" s="237">
        <f>IF(N226="zákl. přenesená",J226,0)</f>
        <v>0</v>
      </c>
      <c r="BH226" s="237">
        <f>IF(N226="sníž. přenesená",J226,0)</f>
        <v>0</v>
      </c>
      <c r="BI226" s="237">
        <f>IF(N226="nulová",J226,0)</f>
        <v>0</v>
      </c>
      <c r="BJ226" s="16" t="s">
        <v>83</v>
      </c>
      <c r="BK226" s="237">
        <f>ROUND(I226*H226,2)</f>
        <v>0</v>
      </c>
      <c r="BL226" s="16" t="s">
        <v>187</v>
      </c>
      <c r="BM226" s="236" t="s">
        <v>500</v>
      </c>
    </row>
    <row r="227" s="13" customFormat="1">
      <c r="A227" s="13"/>
      <c r="B227" s="238"/>
      <c r="C227" s="239"/>
      <c r="D227" s="240" t="s">
        <v>173</v>
      </c>
      <c r="E227" s="249" t="s">
        <v>1</v>
      </c>
      <c r="F227" s="241" t="s">
        <v>501</v>
      </c>
      <c r="G227" s="239"/>
      <c r="H227" s="242">
        <v>3.3399999999999999</v>
      </c>
      <c r="I227" s="243"/>
      <c r="J227" s="239"/>
      <c r="K227" s="239"/>
      <c r="L227" s="244"/>
      <c r="M227" s="245"/>
      <c r="N227" s="246"/>
      <c r="O227" s="246"/>
      <c r="P227" s="246"/>
      <c r="Q227" s="246"/>
      <c r="R227" s="246"/>
      <c r="S227" s="246"/>
      <c r="T227" s="24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8" t="s">
        <v>173</v>
      </c>
      <c r="AU227" s="248" t="s">
        <v>85</v>
      </c>
      <c r="AV227" s="13" t="s">
        <v>85</v>
      </c>
      <c r="AW227" s="13" t="s">
        <v>32</v>
      </c>
      <c r="AX227" s="13" t="s">
        <v>76</v>
      </c>
      <c r="AY227" s="248" t="s">
        <v>154</v>
      </c>
    </row>
    <row r="228" s="13" customFormat="1">
      <c r="A228" s="13"/>
      <c r="B228" s="238"/>
      <c r="C228" s="239"/>
      <c r="D228" s="240" t="s">
        <v>173</v>
      </c>
      <c r="E228" s="249" t="s">
        <v>1</v>
      </c>
      <c r="F228" s="241" t="s">
        <v>502</v>
      </c>
      <c r="G228" s="239"/>
      <c r="H228" s="242">
        <v>2.25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8" t="s">
        <v>173</v>
      </c>
      <c r="AU228" s="248" t="s">
        <v>85</v>
      </c>
      <c r="AV228" s="13" t="s">
        <v>85</v>
      </c>
      <c r="AW228" s="13" t="s">
        <v>32</v>
      </c>
      <c r="AX228" s="13" t="s">
        <v>76</v>
      </c>
      <c r="AY228" s="248" t="s">
        <v>154</v>
      </c>
    </row>
    <row r="229" s="14" customFormat="1">
      <c r="A229" s="14"/>
      <c r="B229" s="256"/>
      <c r="C229" s="257"/>
      <c r="D229" s="240" t="s">
        <v>173</v>
      </c>
      <c r="E229" s="258" t="s">
        <v>1</v>
      </c>
      <c r="F229" s="259" t="s">
        <v>217</v>
      </c>
      <c r="G229" s="257"/>
      <c r="H229" s="260">
        <v>5.5899999999999999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173</v>
      </c>
      <c r="AU229" s="266" t="s">
        <v>85</v>
      </c>
      <c r="AV229" s="14" t="s">
        <v>163</v>
      </c>
      <c r="AW229" s="14" t="s">
        <v>32</v>
      </c>
      <c r="AX229" s="14" t="s">
        <v>83</v>
      </c>
      <c r="AY229" s="266" t="s">
        <v>154</v>
      </c>
    </row>
    <row r="230" s="2" customFormat="1" ht="33" customHeight="1">
      <c r="A230" s="37"/>
      <c r="B230" s="38"/>
      <c r="C230" s="267" t="s">
        <v>333</v>
      </c>
      <c r="D230" s="267" t="s">
        <v>338</v>
      </c>
      <c r="E230" s="268" t="s">
        <v>503</v>
      </c>
      <c r="F230" s="269" t="s">
        <v>504</v>
      </c>
      <c r="G230" s="270" t="s">
        <v>226</v>
      </c>
      <c r="H230" s="271">
        <v>6.4290000000000003</v>
      </c>
      <c r="I230" s="272"/>
      <c r="J230" s="273">
        <f>ROUND(I230*H230,2)</f>
        <v>0</v>
      </c>
      <c r="K230" s="269" t="s">
        <v>162</v>
      </c>
      <c r="L230" s="274"/>
      <c r="M230" s="275" t="s">
        <v>1</v>
      </c>
      <c r="N230" s="276" t="s">
        <v>41</v>
      </c>
      <c r="O230" s="90"/>
      <c r="P230" s="234">
        <f>O230*H230</f>
        <v>0</v>
      </c>
      <c r="Q230" s="234">
        <v>0.021999999999999999</v>
      </c>
      <c r="R230" s="234">
        <f>Q230*H230</f>
        <v>0.14143800000000001</v>
      </c>
      <c r="S230" s="234">
        <v>0</v>
      </c>
      <c r="T230" s="23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6" t="s">
        <v>223</v>
      </c>
      <c r="AT230" s="236" t="s">
        <v>338</v>
      </c>
      <c r="AU230" s="236" t="s">
        <v>85</v>
      </c>
      <c r="AY230" s="16" t="s">
        <v>154</v>
      </c>
      <c r="BE230" s="237">
        <f>IF(N230="základní",J230,0)</f>
        <v>0</v>
      </c>
      <c r="BF230" s="237">
        <f>IF(N230="snížená",J230,0)</f>
        <v>0</v>
      </c>
      <c r="BG230" s="237">
        <f>IF(N230="zákl. přenesená",J230,0)</f>
        <v>0</v>
      </c>
      <c r="BH230" s="237">
        <f>IF(N230="sníž. přenesená",J230,0)</f>
        <v>0</v>
      </c>
      <c r="BI230" s="237">
        <f>IF(N230="nulová",J230,0)</f>
        <v>0</v>
      </c>
      <c r="BJ230" s="16" t="s">
        <v>83</v>
      </c>
      <c r="BK230" s="237">
        <f>ROUND(I230*H230,2)</f>
        <v>0</v>
      </c>
      <c r="BL230" s="16" t="s">
        <v>187</v>
      </c>
      <c r="BM230" s="236" t="s">
        <v>505</v>
      </c>
    </row>
    <row r="231" s="13" customFormat="1">
      <c r="A231" s="13"/>
      <c r="B231" s="238"/>
      <c r="C231" s="239"/>
      <c r="D231" s="240" t="s">
        <v>173</v>
      </c>
      <c r="E231" s="239"/>
      <c r="F231" s="241" t="s">
        <v>506</v>
      </c>
      <c r="G231" s="239"/>
      <c r="H231" s="242">
        <v>6.4290000000000003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8" t="s">
        <v>173</v>
      </c>
      <c r="AU231" s="248" t="s">
        <v>85</v>
      </c>
      <c r="AV231" s="13" t="s">
        <v>85</v>
      </c>
      <c r="AW231" s="13" t="s">
        <v>4</v>
      </c>
      <c r="AX231" s="13" t="s">
        <v>83</v>
      </c>
      <c r="AY231" s="248" t="s">
        <v>154</v>
      </c>
    </row>
    <row r="232" s="2" customFormat="1" ht="24.15" customHeight="1">
      <c r="A232" s="37"/>
      <c r="B232" s="38"/>
      <c r="C232" s="225" t="s">
        <v>337</v>
      </c>
      <c r="D232" s="225" t="s">
        <v>158</v>
      </c>
      <c r="E232" s="226" t="s">
        <v>507</v>
      </c>
      <c r="F232" s="227" t="s">
        <v>508</v>
      </c>
      <c r="G232" s="228" t="s">
        <v>226</v>
      </c>
      <c r="H232" s="229">
        <v>6.9880000000000004</v>
      </c>
      <c r="I232" s="230"/>
      <c r="J232" s="231">
        <f>ROUND(I232*H232,2)</f>
        <v>0</v>
      </c>
      <c r="K232" s="227" t="s">
        <v>162</v>
      </c>
      <c r="L232" s="43"/>
      <c r="M232" s="232" t="s">
        <v>1</v>
      </c>
      <c r="N232" s="233" t="s">
        <v>41</v>
      </c>
      <c r="O232" s="90"/>
      <c r="P232" s="234">
        <f>O232*H232</f>
        <v>0</v>
      </c>
      <c r="Q232" s="234">
        <v>0.0015</v>
      </c>
      <c r="R232" s="234">
        <f>Q232*H232</f>
        <v>0.010482000000000002</v>
      </c>
      <c r="S232" s="234">
        <v>0</v>
      </c>
      <c r="T232" s="23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6" t="s">
        <v>187</v>
      </c>
      <c r="AT232" s="236" t="s">
        <v>158</v>
      </c>
      <c r="AU232" s="236" t="s">
        <v>85</v>
      </c>
      <c r="AY232" s="16" t="s">
        <v>154</v>
      </c>
      <c r="BE232" s="237">
        <f>IF(N232="základní",J232,0)</f>
        <v>0</v>
      </c>
      <c r="BF232" s="237">
        <f>IF(N232="snížená",J232,0)</f>
        <v>0</v>
      </c>
      <c r="BG232" s="237">
        <f>IF(N232="zákl. přenesená",J232,0)</f>
        <v>0</v>
      </c>
      <c r="BH232" s="237">
        <f>IF(N232="sníž. přenesená",J232,0)</f>
        <v>0</v>
      </c>
      <c r="BI232" s="237">
        <f>IF(N232="nulová",J232,0)</f>
        <v>0</v>
      </c>
      <c r="BJ232" s="16" t="s">
        <v>83</v>
      </c>
      <c r="BK232" s="237">
        <f>ROUND(I232*H232,2)</f>
        <v>0</v>
      </c>
      <c r="BL232" s="16" t="s">
        <v>187</v>
      </c>
      <c r="BM232" s="236" t="s">
        <v>509</v>
      </c>
    </row>
    <row r="233" s="13" customFormat="1">
      <c r="A233" s="13"/>
      <c r="B233" s="238"/>
      <c r="C233" s="239"/>
      <c r="D233" s="240" t="s">
        <v>173</v>
      </c>
      <c r="E233" s="239"/>
      <c r="F233" s="241" t="s">
        <v>510</v>
      </c>
      <c r="G233" s="239"/>
      <c r="H233" s="242">
        <v>6.9880000000000004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8" t="s">
        <v>173</v>
      </c>
      <c r="AU233" s="248" t="s">
        <v>85</v>
      </c>
      <c r="AV233" s="13" t="s">
        <v>85</v>
      </c>
      <c r="AW233" s="13" t="s">
        <v>4</v>
      </c>
      <c r="AX233" s="13" t="s">
        <v>83</v>
      </c>
      <c r="AY233" s="248" t="s">
        <v>154</v>
      </c>
    </row>
    <row r="234" s="2" customFormat="1" ht="24.15" customHeight="1">
      <c r="A234" s="37"/>
      <c r="B234" s="38"/>
      <c r="C234" s="225" t="s">
        <v>343</v>
      </c>
      <c r="D234" s="225" t="s">
        <v>158</v>
      </c>
      <c r="E234" s="226" t="s">
        <v>511</v>
      </c>
      <c r="F234" s="227" t="s">
        <v>512</v>
      </c>
      <c r="G234" s="228" t="s">
        <v>196</v>
      </c>
      <c r="H234" s="250"/>
      <c r="I234" s="230"/>
      <c r="J234" s="231">
        <f>ROUND(I234*H234,2)</f>
        <v>0</v>
      </c>
      <c r="K234" s="227" t="s">
        <v>162</v>
      </c>
      <c r="L234" s="43"/>
      <c r="M234" s="251" t="s">
        <v>1</v>
      </c>
      <c r="N234" s="252" t="s">
        <v>41</v>
      </c>
      <c r="O234" s="253"/>
      <c r="P234" s="254">
        <f>O234*H234</f>
        <v>0</v>
      </c>
      <c r="Q234" s="254">
        <v>0</v>
      </c>
      <c r="R234" s="254">
        <f>Q234*H234</f>
        <v>0</v>
      </c>
      <c r="S234" s="254">
        <v>0</v>
      </c>
      <c r="T234" s="25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6" t="s">
        <v>187</v>
      </c>
      <c r="AT234" s="236" t="s">
        <v>158</v>
      </c>
      <c r="AU234" s="236" t="s">
        <v>85</v>
      </c>
      <c r="AY234" s="16" t="s">
        <v>154</v>
      </c>
      <c r="BE234" s="237">
        <f>IF(N234="základní",J234,0)</f>
        <v>0</v>
      </c>
      <c r="BF234" s="237">
        <f>IF(N234="snížená",J234,0)</f>
        <v>0</v>
      </c>
      <c r="BG234" s="237">
        <f>IF(N234="zákl. přenesená",J234,0)</f>
        <v>0</v>
      </c>
      <c r="BH234" s="237">
        <f>IF(N234="sníž. přenesená",J234,0)</f>
        <v>0</v>
      </c>
      <c r="BI234" s="237">
        <f>IF(N234="nulová",J234,0)</f>
        <v>0</v>
      </c>
      <c r="BJ234" s="16" t="s">
        <v>83</v>
      </c>
      <c r="BK234" s="237">
        <f>ROUND(I234*H234,2)</f>
        <v>0</v>
      </c>
      <c r="BL234" s="16" t="s">
        <v>187</v>
      </c>
      <c r="BM234" s="236" t="s">
        <v>513</v>
      </c>
    </row>
    <row r="235" s="2" customFormat="1" ht="6.96" customHeight="1">
      <c r="A235" s="37"/>
      <c r="B235" s="65"/>
      <c r="C235" s="66"/>
      <c r="D235" s="66"/>
      <c r="E235" s="66"/>
      <c r="F235" s="66"/>
      <c r="G235" s="66"/>
      <c r="H235" s="66"/>
      <c r="I235" s="66"/>
      <c r="J235" s="66"/>
      <c r="K235" s="66"/>
      <c r="L235" s="43"/>
      <c r="M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</row>
  </sheetData>
  <sheetProtection sheet="1" autoFilter="0" formatColumns="0" formatRows="0" objects="1" scenarios="1" spinCount="100000" saltValue="LkejJtJW0NB5yMAGv046CoCm9wjzDGMsz+kf0XxQ2UySdMgkFgv3ctuHjF0eNSqfw6Yij1Ey4q2cVpoE2GR86g==" hashValue="VZqPA0xI32JBQfUp7yTTHNzcCbNAt85Emc0Q58wTue9tuAVs3D/7IQwkPUGXfEvNaxtDO+i5WjOZRMaotO/3YQ==" algorithmName="SHA-512" password="CC3D"/>
  <autoFilter ref="C130:K23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123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26.25" customHeight="1">
      <c r="B7" s="19"/>
      <c r="E7" s="150" t="str">
        <f>'Rekapitulace stavby'!K6</f>
        <v>UHK Palachovy koleje - Částečná rekonstrukce a modernizace - IV.etapa - investiční část</v>
      </c>
      <c r="F7" s="149"/>
      <c r="G7" s="149"/>
      <c r="H7" s="149"/>
      <c r="L7" s="19"/>
    </row>
    <row r="8" s="1" customFormat="1" ht="12" customHeight="1">
      <c r="B8" s="19"/>
      <c r="D8" s="149" t="s">
        <v>124</v>
      </c>
      <c r="L8" s="19"/>
    </row>
    <row r="9" s="2" customFormat="1" ht="16.5" customHeight="1">
      <c r="A9" s="37"/>
      <c r="B9" s="43"/>
      <c r="C9" s="37"/>
      <c r="D9" s="37"/>
      <c r="E9" s="150" t="s">
        <v>514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126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515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30. 6. 2025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23.25" customHeight="1">
      <c r="A29" s="153"/>
      <c r="B29" s="154"/>
      <c r="C29" s="153"/>
      <c r="D29" s="153"/>
      <c r="E29" s="155" t="s">
        <v>516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ROUND(J128,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ROUND((SUM(BE128:BE159)),  2)</f>
        <v>0</v>
      </c>
      <c r="G35" s="37"/>
      <c r="H35" s="37"/>
      <c r="I35" s="163">
        <v>0.20999999999999999</v>
      </c>
      <c r="J35" s="162">
        <f>ROUND(((SUM(BE128:BE159))*I35),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ROUND((SUM(BF128:BF159)),  2)</f>
        <v>0</v>
      </c>
      <c r="G36" s="37"/>
      <c r="H36" s="37"/>
      <c r="I36" s="163">
        <v>0.12</v>
      </c>
      <c r="J36" s="162">
        <f>ROUND(((SUM(BF128:BF159))*I36),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ROUND((SUM(BG128:BG159)),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ROUND((SUM(BH128:BH159)),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ROUND((SUM(BI128:BI159)),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82" t="str">
        <f>E7</f>
        <v>UHK Palachovy koleje - Částečná rekonstrukce a modernizace - IV.etapa - investiční část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124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514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126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C104 - ZTI - C104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Hradec Králové</v>
      </c>
      <c r="G91" s="39"/>
      <c r="H91" s="39"/>
      <c r="I91" s="31" t="s">
        <v>22</v>
      </c>
      <c r="J91" s="78" t="str">
        <f>IF(J14="","",J14)</f>
        <v>30. 6. 2025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Univerzita Hradec Králové</v>
      </c>
      <c r="G93" s="39"/>
      <c r="H93" s="39"/>
      <c r="I93" s="31" t="s">
        <v>30</v>
      </c>
      <c r="J93" s="35" t="str">
        <f>E23</f>
        <v>PRIDOS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129</v>
      </c>
      <c r="D96" s="184"/>
      <c r="E96" s="184"/>
      <c r="F96" s="184"/>
      <c r="G96" s="184"/>
      <c r="H96" s="184"/>
      <c r="I96" s="184"/>
      <c r="J96" s="185" t="s">
        <v>130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131</v>
      </c>
      <c r="D98" s="39"/>
      <c r="E98" s="39"/>
      <c r="F98" s="39"/>
      <c r="G98" s="39"/>
      <c r="H98" s="39"/>
      <c r="I98" s="39"/>
      <c r="J98" s="109">
        <f>J128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132</v>
      </c>
    </row>
    <row r="99" s="9" customFormat="1" ht="24.96" customHeight="1">
      <c r="A99" s="9"/>
      <c r="B99" s="187"/>
      <c r="C99" s="188"/>
      <c r="D99" s="189" t="s">
        <v>133</v>
      </c>
      <c r="E99" s="190"/>
      <c r="F99" s="190"/>
      <c r="G99" s="190"/>
      <c r="H99" s="190"/>
      <c r="I99" s="190"/>
      <c r="J99" s="191">
        <f>J129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517</v>
      </c>
      <c r="E100" s="195"/>
      <c r="F100" s="195"/>
      <c r="G100" s="195"/>
      <c r="H100" s="195"/>
      <c r="I100" s="195"/>
      <c r="J100" s="196">
        <f>J130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135</v>
      </c>
      <c r="E101" s="190"/>
      <c r="F101" s="190"/>
      <c r="G101" s="190"/>
      <c r="H101" s="190"/>
      <c r="I101" s="190"/>
      <c r="J101" s="191">
        <f>J132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3"/>
      <c r="C102" s="132"/>
      <c r="D102" s="194" t="s">
        <v>518</v>
      </c>
      <c r="E102" s="195"/>
      <c r="F102" s="195"/>
      <c r="G102" s="195"/>
      <c r="H102" s="195"/>
      <c r="I102" s="195"/>
      <c r="J102" s="196">
        <f>J133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519</v>
      </c>
      <c r="E103" s="195"/>
      <c r="F103" s="195"/>
      <c r="G103" s="195"/>
      <c r="H103" s="195"/>
      <c r="I103" s="195"/>
      <c r="J103" s="196">
        <f>J137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520</v>
      </c>
      <c r="E104" s="195"/>
      <c r="F104" s="195"/>
      <c r="G104" s="195"/>
      <c r="H104" s="195"/>
      <c r="I104" s="195"/>
      <c r="J104" s="196">
        <f>J141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521</v>
      </c>
      <c r="E105" s="195"/>
      <c r="F105" s="195"/>
      <c r="G105" s="195"/>
      <c r="H105" s="195"/>
      <c r="I105" s="195"/>
      <c r="J105" s="196">
        <f>J151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3"/>
      <c r="C106" s="132"/>
      <c r="D106" s="194" t="s">
        <v>522</v>
      </c>
      <c r="E106" s="195"/>
      <c r="F106" s="195"/>
      <c r="G106" s="195"/>
      <c r="H106" s="195"/>
      <c r="I106" s="195"/>
      <c r="J106" s="196">
        <f>J155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139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6.25" customHeight="1">
      <c r="A116" s="37"/>
      <c r="B116" s="38"/>
      <c r="C116" s="39"/>
      <c r="D116" s="39"/>
      <c r="E116" s="182" t="str">
        <f>E7</f>
        <v>UHK Palachovy koleje - Částečná rekonstrukce a modernizace - IV.etapa - investiční část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0"/>
      <c r="C117" s="31" t="s">
        <v>124</v>
      </c>
      <c r="D117" s="21"/>
      <c r="E117" s="21"/>
      <c r="F117" s="21"/>
      <c r="G117" s="21"/>
      <c r="H117" s="21"/>
      <c r="I117" s="21"/>
      <c r="J117" s="21"/>
      <c r="K117" s="21"/>
      <c r="L117" s="19"/>
    </row>
    <row r="118" s="2" customFormat="1" ht="16.5" customHeight="1">
      <c r="A118" s="37"/>
      <c r="B118" s="38"/>
      <c r="C118" s="39"/>
      <c r="D118" s="39"/>
      <c r="E118" s="182" t="s">
        <v>514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126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E11</f>
        <v>C104 - ZTI - C104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F14</f>
        <v>Hradec Králové</v>
      </c>
      <c r="G122" s="39"/>
      <c r="H122" s="39"/>
      <c r="I122" s="31" t="s">
        <v>22</v>
      </c>
      <c r="J122" s="78" t="str">
        <f>IF(J14="","",J14)</f>
        <v>30. 6. 2025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E17</f>
        <v>Univerzita Hradec Králové</v>
      </c>
      <c r="G124" s="39"/>
      <c r="H124" s="39"/>
      <c r="I124" s="31" t="s">
        <v>30</v>
      </c>
      <c r="J124" s="35" t="str">
        <f>E23</f>
        <v>PRIDOS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9"/>
      <c r="E125" s="39"/>
      <c r="F125" s="26" t="str">
        <f>IF(E20="","",E20)</f>
        <v>Vyplň údaj</v>
      </c>
      <c r="G125" s="39"/>
      <c r="H125" s="39"/>
      <c r="I125" s="31" t="s">
        <v>33</v>
      </c>
      <c r="J125" s="35" t="str">
        <f>E26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8"/>
      <c r="B127" s="199"/>
      <c r="C127" s="200" t="s">
        <v>140</v>
      </c>
      <c r="D127" s="201" t="s">
        <v>61</v>
      </c>
      <c r="E127" s="201" t="s">
        <v>57</v>
      </c>
      <c r="F127" s="201" t="s">
        <v>58</v>
      </c>
      <c r="G127" s="201" t="s">
        <v>141</v>
      </c>
      <c r="H127" s="201" t="s">
        <v>142</v>
      </c>
      <c r="I127" s="201" t="s">
        <v>143</v>
      </c>
      <c r="J127" s="201" t="s">
        <v>130</v>
      </c>
      <c r="K127" s="202" t="s">
        <v>144</v>
      </c>
      <c r="L127" s="203"/>
      <c r="M127" s="99" t="s">
        <v>1</v>
      </c>
      <c r="N127" s="100" t="s">
        <v>40</v>
      </c>
      <c r="O127" s="100" t="s">
        <v>145</v>
      </c>
      <c r="P127" s="100" t="s">
        <v>146</v>
      </c>
      <c r="Q127" s="100" t="s">
        <v>147</v>
      </c>
      <c r="R127" s="100" t="s">
        <v>148</v>
      </c>
      <c r="S127" s="100" t="s">
        <v>149</v>
      </c>
      <c r="T127" s="101" t="s">
        <v>150</v>
      </c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</row>
    <row r="128" s="2" customFormat="1" ht="22.8" customHeight="1">
      <c r="A128" s="37"/>
      <c r="B128" s="38"/>
      <c r="C128" s="106" t="s">
        <v>151</v>
      </c>
      <c r="D128" s="39"/>
      <c r="E128" s="39"/>
      <c r="F128" s="39"/>
      <c r="G128" s="39"/>
      <c r="H128" s="39"/>
      <c r="I128" s="39"/>
      <c r="J128" s="204">
        <f>BK128</f>
        <v>0</v>
      </c>
      <c r="K128" s="39"/>
      <c r="L128" s="43"/>
      <c r="M128" s="102"/>
      <c r="N128" s="205"/>
      <c r="O128" s="103"/>
      <c r="P128" s="206">
        <f>P129+P132</f>
        <v>0</v>
      </c>
      <c r="Q128" s="103"/>
      <c r="R128" s="206">
        <f>R129+R132</f>
        <v>0</v>
      </c>
      <c r="S128" s="103"/>
      <c r="T128" s="207">
        <f>T129+T132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75</v>
      </c>
      <c r="AU128" s="16" t="s">
        <v>132</v>
      </c>
      <c r="BK128" s="208">
        <f>BK129+BK132</f>
        <v>0</v>
      </c>
    </row>
    <row r="129" s="12" customFormat="1" ht="25.92" customHeight="1">
      <c r="A129" s="12"/>
      <c r="B129" s="209"/>
      <c r="C129" s="210"/>
      <c r="D129" s="211" t="s">
        <v>75</v>
      </c>
      <c r="E129" s="212" t="s">
        <v>152</v>
      </c>
      <c r="F129" s="212" t="s">
        <v>153</v>
      </c>
      <c r="G129" s="210"/>
      <c r="H129" s="210"/>
      <c r="I129" s="213"/>
      <c r="J129" s="214">
        <f>BK129</f>
        <v>0</v>
      </c>
      <c r="K129" s="210"/>
      <c r="L129" s="215"/>
      <c r="M129" s="216"/>
      <c r="N129" s="217"/>
      <c r="O129" s="217"/>
      <c r="P129" s="218">
        <f>P130</f>
        <v>0</v>
      </c>
      <c r="Q129" s="217"/>
      <c r="R129" s="218">
        <f>R130</f>
        <v>0</v>
      </c>
      <c r="S129" s="217"/>
      <c r="T129" s="21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83</v>
      </c>
      <c r="AT129" s="221" t="s">
        <v>75</v>
      </c>
      <c r="AU129" s="221" t="s">
        <v>76</v>
      </c>
      <c r="AY129" s="220" t="s">
        <v>154</v>
      </c>
      <c r="BK129" s="222">
        <f>BK130</f>
        <v>0</v>
      </c>
    </row>
    <row r="130" s="12" customFormat="1" ht="22.8" customHeight="1">
      <c r="A130" s="12"/>
      <c r="B130" s="209"/>
      <c r="C130" s="210"/>
      <c r="D130" s="211" t="s">
        <v>75</v>
      </c>
      <c r="E130" s="223" t="s">
        <v>83</v>
      </c>
      <c r="F130" s="223" t="s">
        <v>523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P131</f>
        <v>0</v>
      </c>
      <c r="Q130" s="217"/>
      <c r="R130" s="218">
        <f>R131</f>
        <v>0</v>
      </c>
      <c r="S130" s="217"/>
      <c r="T130" s="219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83</v>
      </c>
      <c r="AT130" s="221" t="s">
        <v>75</v>
      </c>
      <c r="AU130" s="221" t="s">
        <v>83</v>
      </c>
      <c r="AY130" s="220" t="s">
        <v>154</v>
      </c>
      <c r="BK130" s="222">
        <f>BK131</f>
        <v>0</v>
      </c>
    </row>
    <row r="131" s="2" customFormat="1" ht="24.15" customHeight="1">
      <c r="A131" s="37"/>
      <c r="B131" s="38"/>
      <c r="C131" s="225" t="s">
        <v>83</v>
      </c>
      <c r="D131" s="225" t="s">
        <v>158</v>
      </c>
      <c r="E131" s="226" t="s">
        <v>524</v>
      </c>
      <c r="F131" s="227" t="s">
        <v>525</v>
      </c>
      <c r="G131" s="228" t="s">
        <v>186</v>
      </c>
      <c r="H131" s="229">
        <v>1</v>
      </c>
      <c r="I131" s="230"/>
      <c r="J131" s="231">
        <f>ROUND(I131*H131,2)</f>
        <v>0</v>
      </c>
      <c r="K131" s="227" t="s">
        <v>1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163</v>
      </c>
      <c r="AT131" s="236" t="s">
        <v>158</v>
      </c>
      <c r="AU131" s="236" t="s">
        <v>85</v>
      </c>
      <c r="AY131" s="16" t="s">
        <v>154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83</v>
      </c>
      <c r="BK131" s="237">
        <f>ROUND(I131*H131,2)</f>
        <v>0</v>
      </c>
      <c r="BL131" s="16" t="s">
        <v>163</v>
      </c>
      <c r="BM131" s="236" t="s">
        <v>85</v>
      </c>
    </row>
    <row r="132" s="12" customFormat="1" ht="25.92" customHeight="1">
      <c r="A132" s="12"/>
      <c r="B132" s="209"/>
      <c r="C132" s="210"/>
      <c r="D132" s="211" t="s">
        <v>75</v>
      </c>
      <c r="E132" s="212" t="s">
        <v>179</v>
      </c>
      <c r="F132" s="212" t="s">
        <v>180</v>
      </c>
      <c r="G132" s="210"/>
      <c r="H132" s="210"/>
      <c r="I132" s="213"/>
      <c r="J132" s="214">
        <f>BK132</f>
        <v>0</v>
      </c>
      <c r="K132" s="210"/>
      <c r="L132" s="215"/>
      <c r="M132" s="216"/>
      <c r="N132" s="217"/>
      <c r="O132" s="217"/>
      <c r="P132" s="218">
        <f>P133+P137+P141+P151+P155</f>
        <v>0</v>
      </c>
      <c r="Q132" s="217"/>
      <c r="R132" s="218">
        <f>R133+R137+R141+R151+R155</f>
        <v>0</v>
      </c>
      <c r="S132" s="217"/>
      <c r="T132" s="219">
        <f>T133+T137+T141+T151+T155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85</v>
      </c>
      <c r="AT132" s="221" t="s">
        <v>75</v>
      </c>
      <c r="AU132" s="221" t="s">
        <v>76</v>
      </c>
      <c r="AY132" s="220" t="s">
        <v>154</v>
      </c>
      <c r="BK132" s="222">
        <f>BK133+BK137+BK141+BK151+BK155</f>
        <v>0</v>
      </c>
    </row>
    <row r="133" s="12" customFormat="1" ht="22.8" customHeight="1">
      <c r="A133" s="12"/>
      <c r="B133" s="209"/>
      <c r="C133" s="210"/>
      <c r="D133" s="211" t="s">
        <v>75</v>
      </c>
      <c r="E133" s="223" t="s">
        <v>85</v>
      </c>
      <c r="F133" s="223" t="s">
        <v>526</v>
      </c>
      <c r="G133" s="210"/>
      <c r="H133" s="210"/>
      <c r="I133" s="213"/>
      <c r="J133" s="224">
        <f>BK133</f>
        <v>0</v>
      </c>
      <c r="K133" s="210"/>
      <c r="L133" s="215"/>
      <c r="M133" s="216"/>
      <c r="N133" s="217"/>
      <c r="O133" s="217"/>
      <c r="P133" s="218">
        <f>SUM(P134:P136)</f>
        <v>0</v>
      </c>
      <c r="Q133" s="217"/>
      <c r="R133" s="218">
        <f>SUM(R134:R136)</f>
        <v>0</v>
      </c>
      <c r="S133" s="217"/>
      <c r="T133" s="219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83</v>
      </c>
      <c r="AT133" s="221" t="s">
        <v>75</v>
      </c>
      <c r="AU133" s="221" t="s">
        <v>83</v>
      </c>
      <c r="AY133" s="220" t="s">
        <v>154</v>
      </c>
      <c r="BK133" s="222">
        <f>SUM(BK134:BK136)</f>
        <v>0</v>
      </c>
    </row>
    <row r="134" s="2" customFormat="1" ht="21.75" customHeight="1">
      <c r="A134" s="37"/>
      <c r="B134" s="38"/>
      <c r="C134" s="225" t="s">
        <v>85</v>
      </c>
      <c r="D134" s="225" t="s">
        <v>158</v>
      </c>
      <c r="E134" s="226" t="s">
        <v>527</v>
      </c>
      <c r="F134" s="227" t="s">
        <v>528</v>
      </c>
      <c r="G134" s="228" t="s">
        <v>279</v>
      </c>
      <c r="H134" s="229">
        <v>2</v>
      </c>
      <c r="I134" s="230"/>
      <c r="J134" s="231">
        <f>ROUND(I134*H134,2)</f>
        <v>0</v>
      </c>
      <c r="K134" s="227" t="s">
        <v>1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163</v>
      </c>
      <c r="AT134" s="236" t="s">
        <v>158</v>
      </c>
      <c r="AU134" s="236" t="s">
        <v>85</v>
      </c>
      <c r="AY134" s="16" t="s">
        <v>154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83</v>
      </c>
      <c r="BK134" s="237">
        <f>ROUND(I134*H134,2)</f>
        <v>0</v>
      </c>
      <c r="BL134" s="16" t="s">
        <v>163</v>
      </c>
      <c r="BM134" s="236" t="s">
        <v>163</v>
      </c>
    </row>
    <row r="135" s="2" customFormat="1" ht="16.5" customHeight="1">
      <c r="A135" s="37"/>
      <c r="B135" s="38"/>
      <c r="C135" s="225" t="s">
        <v>271</v>
      </c>
      <c r="D135" s="225" t="s">
        <v>158</v>
      </c>
      <c r="E135" s="226" t="s">
        <v>529</v>
      </c>
      <c r="F135" s="227" t="s">
        <v>530</v>
      </c>
      <c r="G135" s="228" t="s">
        <v>279</v>
      </c>
      <c r="H135" s="229">
        <v>2</v>
      </c>
      <c r="I135" s="230"/>
      <c r="J135" s="231">
        <f>ROUND(I135*H135,2)</f>
        <v>0</v>
      </c>
      <c r="K135" s="227" t="s">
        <v>1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163</v>
      </c>
      <c r="AT135" s="236" t="s">
        <v>158</v>
      </c>
      <c r="AU135" s="236" t="s">
        <v>85</v>
      </c>
      <c r="AY135" s="16" t="s">
        <v>154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83</v>
      </c>
      <c r="BK135" s="237">
        <f>ROUND(I135*H135,2)</f>
        <v>0</v>
      </c>
      <c r="BL135" s="16" t="s">
        <v>163</v>
      </c>
      <c r="BM135" s="236" t="s">
        <v>249</v>
      </c>
    </row>
    <row r="136" s="2" customFormat="1" ht="21.75" customHeight="1">
      <c r="A136" s="37"/>
      <c r="B136" s="38"/>
      <c r="C136" s="225" t="s">
        <v>163</v>
      </c>
      <c r="D136" s="225" t="s">
        <v>158</v>
      </c>
      <c r="E136" s="226" t="s">
        <v>531</v>
      </c>
      <c r="F136" s="227" t="s">
        <v>532</v>
      </c>
      <c r="G136" s="228" t="s">
        <v>196</v>
      </c>
      <c r="H136" s="250"/>
      <c r="I136" s="230"/>
      <c r="J136" s="231">
        <f>ROUND(I136*H136,2)</f>
        <v>0</v>
      </c>
      <c r="K136" s="227" t="s">
        <v>1</v>
      </c>
      <c r="L136" s="43"/>
      <c r="M136" s="232" t="s">
        <v>1</v>
      </c>
      <c r="N136" s="233" t="s">
        <v>41</v>
      </c>
      <c r="O136" s="90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163</v>
      </c>
      <c r="AT136" s="236" t="s">
        <v>158</v>
      </c>
      <c r="AU136" s="236" t="s">
        <v>85</v>
      </c>
      <c r="AY136" s="16" t="s">
        <v>154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83</v>
      </c>
      <c r="BK136" s="237">
        <f>ROUND(I136*H136,2)</f>
        <v>0</v>
      </c>
      <c r="BL136" s="16" t="s">
        <v>163</v>
      </c>
      <c r="BM136" s="236" t="s">
        <v>254</v>
      </c>
    </row>
    <row r="137" s="12" customFormat="1" ht="22.8" customHeight="1">
      <c r="A137" s="12"/>
      <c r="B137" s="209"/>
      <c r="C137" s="210"/>
      <c r="D137" s="211" t="s">
        <v>75</v>
      </c>
      <c r="E137" s="223" t="s">
        <v>271</v>
      </c>
      <c r="F137" s="223" t="s">
        <v>533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SUM(P138:P140)</f>
        <v>0</v>
      </c>
      <c r="Q137" s="217"/>
      <c r="R137" s="218">
        <f>SUM(R138:R140)</f>
        <v>0</v>
      </c>
      <c r="S137" s="217"/>
      <c r="T137" s="219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83</v>
      </c>
      <c r="AT137" s="221" t="s">
        <v>75</v>
      </c>
      <c r="AU137" s="221" t="s">
        <v>83</v>
      </c>
      <c r="AY137" s="220" t="s">
        <v>154</v>
      </c>
      <c r="BK137" s="222">
        <f>SUM(BK138:BK140)</f>
        <v>0</v>
      </c>
    </row>
    <row r="138" s="2" customFormat="1" ht="16.5" customHeight="1">
      <c r="A138" s="37"/>
      <c r="B138" s="38"/>
      <c r="C138" s="225" t="s">
        <v>247</v>
      </c>
      <c r="D138" s="225" t="s">
        <v>158</v>
      </c>
      <c r="E138" s="226" t="s">
        <v>534</v>
      </c>
      <c r="F138" s="227" t="s">
        <v>535</v>
      </c>
      <c r="G138" s="228" t="s">
        <v>186</v>
      </c>
      <c r="H138" s="229">
        <v>1</v>
      </c>
      <c r="I138" s="230"/>
      <c r="J138" s="231">
        <f>ROUND(I138*H138,2)</f>
        <v>0</v>
      </c>
      <c r="K138" s="227" t="s">
        <v>1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163</v>
      </c>
      <c r="AT138" s="236" t="s">
        <v>158</v>
      </c>
      <c r="AU138" s="236" t="s">
        <v>85</v>
      </c>
      <c r="AY138" s="16" t="s">
        <v>154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83</v>
      </c>
      <c r="BK138" s="237">
        <f>ROUND(I138*H138,2)</f>
        <v>0</v>
      </c>
      <c r="BL138" s="16" t="s">
        <v>163</v>
      </c>
      <c r="BM138" s="236" t="s">
        <v>183</v>
      </c>
    </row>
    <row r="139" s="2" customFormat="1" ht="16.5" customHeight="1">
      <c r="A139" s="37"/>
      <c r="B139" s="38"/>
      <c r="C139" s="225" t="s">
        <v>249</v>
      </c>
      <c r="D139" s="225" t="s">
        <v>158</v>
      </c>
      <c r="E139" s="226" t="s">
        <v>536</v>
      </c>
      <c r="F139" s="227" t="s">
        <v>537</v>
      </c>
      <c r="G139" s="228" t="s">
        <v>186</v>
      </c>
      <c r="H139" s="229">
        <v>1</v>
      </c>
      <c r="I139" s="230"/>
      <c r="J139" s="231">
        <f>ROUND(I139*H139,2)</f>
        <v>0</v>
      </c>
      <c r="K139" s="227" t="s">
        <v>1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163</v>
      </c>
      <c r="AT139" s="236" t="s">
        <v>158</v>
      </c>
      <c r="AU139" s="236" t="s">
        <v>85</v>
      </c>
      <c r="AY139" s="16" t="s">
        <v>154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83</v>
      </c>
      <c r="BK139" s="237">
        <f>ROUND(I139*H139,2)</f>
        <v>0</v>
      </c>
      <c r="BL139" s="16" t="s">
        <v>163</v>
      </c>
      <c r="BM139" s="236" t="s">
        <v>8</v>
      </c>
    </row>
    <row r="140" s="2" customFormat="1" ht="21.75" customHeight="1">
      <c r="A140" s="37"/>
      <c r="B140" s="38"/>
      <c r="C140" s="225" t="s">
        <v>251</v>
      </c>
      <c r="D140" s="225" t="s">
        <v>158</v>
      </c>
      <c r="E140" s="226" t="s">
        <v>531</v>
      </c>
      <c r="F140" s="227" t="s">
        <v>532</v>
      </c>
      <c r="G140" s="228" t="s">
        <v>196</v>
      </c>
      <c r="H140" s="250"/>
      <c r="I140" s="230"/>
      <c r="J140" s="231">
        <f>ROUND(I140*H140,2)</f>
        <v>0</v>
      </c>
      <c r="K140" s="227" t="s">
        <v>1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163</v>
      </c>
      <c r="AT140" s="236" t="s">
        <v>158</v>
      </c>
      <c r="AU140" s="236" t="s">
        <v>85</v>
      </c>
      <c r="AY140" s="16" t="s">
        <v>154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83</v>
      </c>
      <c r="BK140" s="237">
        <f>ROUND(I140*H140,2)</f>
        <v>0</v>
      </c>
      <c r="BL140" s="16" t="s">
        <v>163</v>
      </c>
      <c r="BM140" s="236" t="s">
        <v>264</v>
      </c>
    </row>
    <row r="141" s="12" customFormat="1" ht="22.8" customHeight="1">
      <c r="A141" s="12"/>
      <c r="B141" s="209"/>
      <c r="C141" s="210"/>
      <c r="D141" s="211" t="s">
        <v>75</v>
      </c>
      <c r="E141" s="223" t="s">
        <v>163</v>
      </c>
      <c r="F141" s="223" t="s">
        <v>538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SUM(P142:P150)</f>
        <v>0</v>
      </c>
      <c r="Q141" s="217"/>
      <c r="R141" s="218">
        <f>SUM(R142:R150)</f>
        <v>0</v>
      </c>
      <c r="S141" s="217"/>
      <c r="T141" s="219">
        <f>SUM(T142:T150)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83</v>
      </c>
      <c r="AT141" s="221" t="s">
        <v>75</v>
      </c>
      <c r="AU141" s="221" t="s">
        <v>83</v>
      </c>
      <c r="AY141" s="220" t="s">
        <v>154</v>
      </c>
      <c r="BK141" s="222">
        <f>SUM(BK142:BK150)</f>
        <v>0</v>
      </c>
    </row>
    <row r="142" s="2" customFormat="1" ht="24.15" customHeight="1">
      <c r="A142" s="37"/>
      <c r="B142" s="38"/>
      <c r="C142" s="225" t="s">
        <v>254</v>
      </c>
      <c r="D142" s="225" t="s">
        <v>158</v>
      </c>
      <c r="E142" s="226" t="s">
        <v>539</v>
      </c>
      <c r="F142" s="227" t="s">
        <v>540</v>
      </c>
      <c r="G142" s="228" t="s">
        <v>279</v>
      </c>
      <c r="H142" s="229">
        <v>10</v>
      </c>
      <c r="I142" s="230"/>
      <c r="J142" s="231">
        <f>ROUND(I142*H142,2)</f>
        <v>0</v>
      </c>
      <c r="K142" s="227" t="s">
        <v>1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163</v>
      </c>
      <c r="AT142" s="236" t="s">
        <v>158</v>
      </c>
      <c r="AU142" s="236" t="s">
        <v>85</v>
      </c>
      <c r="AY142" s="16" t="s">
        <v>154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83</v>
      </c>
      <c r="BK142" s="237">
        <f>ROUND(I142*H142,2)</f>
        <v>0</v>
      </c>
      <c r="BL142" s="16" t="s">
        <v>163</v>
      </c>
      <c r="BM142" s="236" t="s">
        <v>187</v>
      </c>
    </row>
    <row r="143" s="2" customFormat="1" ht="24.15" customHeight="1">
      <c r="A143" s="37"/>
      <c r="B143" s="38"/>
      <c r="C143" s="225" t="s">
        <v>400</v>
      </c>
      <c r="D143" s="225" t="s">
        <v>158</v>
      </c>
      <c r="E143" s="226" t="s">
        <v>541</v>
      </c>
      <c r="F143" s="227" t="s">
        <v>542</v>
      </c>
      <c r="G143" s="228" t="s">
        <v>279</v>
      </c>
      <c r="H143" s="229">
        <v>20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163</v>
      </c>
      <c r="AT143" s="236" t="s">
        <v>158</v>
      </c>
      <c r="AU143" s="236" t="s">
        <v>85</v>
      </c>
      <c r="AY143" s="16" t="s">
        <v>154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83</v>
      </c>
      <c r="BK143" s="237">
        <f>ROUND(I143*H143,2)</f>
        <v>0</v>
      </c>
      <c r="BL143" s="16" t="s">
        <v>163</v>
      </c>
      <c r="BM143" s="236" t="s">
        <v>287</v>
      </c>
    </row>
    <row r="144" s="2" customFormat="1" ht="16.5" customHeight="1">
      <c r="A144" s="37"/>
      <c r="B144" s="38"/>
      <c r="C144" s="225" t="s">
        <v>183</v>
      </c>
      <c r="D144" s="225" t="s">
        <v>158</v>
      </c>
      <c r="E144" s="226" t="s">
        <v>543</v>
      </c>
      <c r="F144" s="227" t="s">
        <v>544</v>
      </c>
      <c r="G144" s="228" t="s">
        <v>279</v>
      </c>
      <c r="H144" s="229">
        <v>30</v>
      </c>
      <c r="I144" s="230"/>
      <c r="J144" s="231">
        <f>ROUND(I144*H144,2)</f>
        <v>0</v>
      </c>
      <c r="K144" s="227" t="s">
        <v>1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163</v>
      </c>
      <c r="AT144" s="236" t="s">
        <v>158</v>
      </c>
      <c r="AU144" s="236" t="s">
        <v>85</v>
      </c>
      <c r="AY144" s="16" t="s">
        <v>154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83</v>
      </c>
      <c r="BK144" s="237">
        <f>ROUND(I144*H144,2)</f>
        <v>0</v>
      </c>
      <c r="BL144" s="16" t="s">
        <v>163</v>
      </c>
      <c r="BM144" s="236" t="s">
        <v>291</v>
      </c>
    </row>
    <row r="145" s="2" customFormat="1" ht="16.5" customHeight="1">
      <c r="A145" s="37"/>
      <c r="B145" s="38"/>
      <c r="C145" s="225" t="s">
        <v>190</v>
      </c>
      <c r="D145" s="225" t="s">
        <v>158</v>
      </c>
      <c r="E145" s="226" t="s">
        <v>545</v>
      </c>
      <c r="F145" s="227" t="s">
        <v>546</v>
      </c>
      <c r="G145" s="228" t="s">
        <v>279</v>
      </c>
      <c r="H145" s="229">
        <v>30</v>
      </c>
      <c r="I145" s="230"/>
      <c r="J145" s="231">
        <f>ROUND(I145*H145,2)</f>
        <v>0</v>
      </c>
      <c r="K145" s="227" t="s">
        <v>1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163</v>
      </c>
      <c r="AT145" s="236" t="s">
        <v>158</v>
      </c>
      <c r="AU145" s="236" t="s">
        <v>85</v>
      </c>
      <c r="AY145" s="16" t="s">
        <v>154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83</v>
      </c>
      <c r="BK145" s="237">
        <f>ROUND(I145*H145,2)</f>
        <v>0</v>
      </c>
      <c r="BL145" s="16" t="s">
        <v>163</v>
      </c>
      <c r="BM145" s="236" t="s">
        <v>297</v>
      </c>
    </row>
    <row r="146" s="2" customFormat="1" ht="16.5" customHeight="1">
      <c r="A146" s="37"/>
      <c r="B146" s="38"/>
      <c r="C146" s="225" t="s">
        <v>8</v>
      </c>
      <c r="D146" s="225" t="s">
        <v>158</v>
      </c>
      <c r="E146" s="226" t="s">
        <v>547</v>
      </c>
      <c r="F146" s="227" t="s">
        <v>548</v>
      </c>
      <c r="G146" s="228" t="s">
        <v>279</v>
      </c>
      <c r="H146" s="229">
        <v>30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163</v>
      </c>
      <c r="AT146" s="236" t="s">
        <v>158</v>
      </c>
      <c r="AU146" s="236" t="s">
        <v>85</v>
      </c>
      <c r="AY146" s="16" t="s">
        <v>154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83</v>
      </c>
      <c r="BK146" s="237">
        <f>ROUND(I146*H146,2)</f>
        <v>0</v>
      </c>
      <c r="BL146" s="16" t="s">
        <v>163</v>
      </c>
      <c r="BM146" s="236" t="s">
        <v>307</v>
      </c>
    </row>
    <row r="147" s="2" customFormat="1" ht="16.5" customHeight="1">
      <c r="A147" s="37"/>
      <c r="B147" s="38"/>
      <c r="C147" s="225" t="s">
        <v>262</v>
      </c>
      <c r="D147" s="225" t="s">
        <v>158</v>
      </c>
      <c r="E147" s="226" t="s">
        <v>549</v>
      </c>
      <c r="F147" s="227" t="s">
        <v>550</v>
      </c>
      <c r="G147" s="228" t="s">
        <v>186</v>
      </c>
      <c r="H147" s="229">
        <v>2</v>
      </c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163</v>
      </c>
      <c r="AT147" s="236" t="s">
        <v>158</v>
      </c>
      <c r="AU147" s="236" t="s">
        <v>85</v>
      </c>
      <c r="AY147" s="16" t="s">
        <v>154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83</v>
      </c>
      <c r="BK147" s="237">
        <f>ROUND(I147*H147,2)</f>
        <v>0</v>
      </c>
      <c r="BL147" s="16" t="s">
        <v>163</v>
      </c>
      <c r="BM147" s="236" t="s">
        <v>418</v>
      </c>
    </row>
    <row r="148" s="2" customFormat="1" ht="16.5" customHeight="1">
      <c r="A148" s="37"/>
      <c r="B148" s="38"/>
      <c r="C148" s="225" t="s">
        <v>264</v>
      </c>
      <c r="D148" s="225" t="s">
        <v>158</v>
      </c>
      <c r="E148" s="226" t="s">
        <v>551</v>
      </c>
      <c r="F148" s="227" t="s">
        <v>552</v>
      </c>
      <c r="G148" s="228" t="s">
        <v>186</v>
      </c>
      <c r="H148" s="229">
        <v>1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163</v>
      </c>
      <c r="AT148" s="236" t="s">
        <v>158</v>
      </c>
      <c r="AU148" s="236" t="s">
        <v>85</v>
      </c>
      <c r="AY148" s="16" t="s">
        <v>154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83</v>
      </c>
      <c r="BK148" s="237">
        <f>ROUND(I148*H148,2)</f>
        <v>0</v>
      </c>
      <c r="BL148" s="16" t="s">
        <v>163</v>
      </c>
      <c r="BM148" s="236" t="s">
        <v>316</v>
      </c>
    </row>
    <row r="149" s="2" customFormat="1" ht="16.5" customHeight="1">
      <c r="A149" s="37"/>
      <c r="B149" s="38"/>
      <c r="C149" s="225" t="s">
        <v>211</v>
      </c>
      <c r="D149" s="225" t="s">
        <v>158</v>
      </c>
      <c r="E149" s="226" t="s">
        <v>553</v>
      </c>
      <c r="F149" s="227" t="s">
        <v>554</v>
      </c>
      <c r="G149" s="228" t="s">
        <v>555</v>
      </c>
      <c r="H149" s="229">
        <v>5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163</v>
      </c>
      <c r="AT149" s="236" t="s">
        <v>158</v>
      </c>
      <c r="AU149" s="236" t="s">
        <v>85</v>
      </c>
      <c r="AY149" s="16" t="s">
        <v>154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83</v>
      </c>
      <c r="BK149" s="237">
        <f>ROUND(I149*H149,2)</f>
        <v>0</v>
      </c>
      <c r="BL149" s="16" t="s">
        <v>163</v>
      </c>
      <c r="BM149" s="236" t="s">
        <v>323</v>
      </c>
    </row>
    <row r="150" s="2" customFormat="1" ht="21.75" customHeight="1">
      <c r="A150" s="37"/>
      <c r="B150" s="38"/>
      <c r="C150" s="225" t="s">
        <v>187</v>
      </c>
      <c r="D150" s="225" t="s">
        <v>158</v>
      </c>
      <c r="E150" s="226" t="s">
        <v>531</v>
      </c>
      <c r="F150" s="227" t="s">
        <v>532</v>
      </c>
      <c r="G150" s="228" t="s">
        <v>196</v>
      </c>
      <c r="H150" s="250"/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163</v>
      </c>
      <c r="AT150" s="236" t="s">
        <v>158</v>
      </c>
      <c r="AU150" s="236" t="s">
        <v>85</v>
      </c>
      <c r="AY150" s="16" t="s">
        <v>154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83</v>
      </c>
      <c r="BK150" s="237">
        <f>ROUND(I150*H150,2)</f>
        <v>0</v>
      </c>
      <c r="BL150" s="16" t="s">
        <v>163</v>
      </c>
      <c r="BM150" s="236" t="s">
        <v>223</v>
      </c>
    </row>
    <row r="151" s="12" customFormat="1" ht="22.8" customHeight="1">
      <c r="A151" s="12"/>
      <c r="B151" s="209"/>
      <c r="C151" s="210"/>
      <c r="D151" s="211" t="s">
        <v>75</v>
      </c>
      <c r="E151" s="223" t="s">
        <v>247</v>
      </c>
      <c r="F151" s="223" t="s">
        <v>556</v>
      </c>
      <c r="G151" s="210"/>
      <c r="H151" s="210"/>
      <c r="I151" s="213"/>
      <c r="J151" s="224">
        <f>BK151</f>
        <v>0</v>
      </c>
      <c r="K151" s="210"/>
      <c r="L151" s="215"/>
      <c r="M151" s="216"/>
      <c r="N151" s="217"/>
      <c r="O151" s="217"/>
      <c r="P151" s="218">
        <f>SUM(P152:P154)</f>
        <v>0</v>
      </c>
      <c r="Q151" s="217"/>
      <c r="R151" s="218">
        <f>SUM(R152:R154)</f>
        <v>0</v>
      </c>
      <c r="S151" s="217"/>
      <c r="T151" s="219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0" t="s">
        <v>83</v>
      </c>
      <c r="AT151" s="221" t="s">
        <v>75</v>
      </c>
      <c r="AU151" s="221" t="s">
        <v>83</v>
      </c>
      <c r="AY151" s="220" t="s">
        <v>154</v>
      </c>
      <c r="BK151" s="222">
        <f>SUM(BK152:BK154)</f>
        <v>0</v>
      </c>
    </row>
    <row r="152" s="2" customFormat="1" ht="16.5" customHeight="1">
      <c r="A152" s="37"/>
      <c r="B152" s="38"/>
      <c r="C152" s="225" t="s">
        <v>557</v>
      </c>
      <c r="D152" s="225" t="s">
        <v>158</v>
      </c>
      <c r="E152" s="226" t="s">
        <v>558</v>
      </c>
      <c r="F152" s="227" t="s">
        <v>559</v>
      </c>
      <c r="G152" s="228" t="s">
        <v>186</v>
      </c>
      <c r="H152" s="229">
        <v>3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163</v>
      </c>
      <c r="AT152" s="236" t="s">
        <v>158</v>
      </c>
      <c r="AU152" s="236" t="s">
        <v>85</v>
      </c>
      <c r="AY152" s="16" t="s">
        <v>154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83</v>
      </c>
      <c r="BK152" s="237">
        <f>ROUND(I152*H152,2)</f>
        <v>0</v>
      </c>
      <c r="BL152" s="16" t="s">
        <v>163</v>
      </c>
      <c r="BM152" s="236" t="s">
        <v>233</v>
      </c>
    </row>
    <row r="153" s="2" customFormat="1" ht="24.15" customHeight="1">
      <c r="A153" s="37"/>
      <c r="B153" s="38"/>
      <c r="C153" s="225" t="s">
        <v>287</v>
      </c>
      <c r="D153" s="225" t="s">
        <v>158</v>
      </c>
      <c r="E153" s="226" t="s">
        <v>560</v>
      </c>
      <c r="F153" s="227" t="s">
        <v>561</v>
      </c>
      <c r="G153" s="228" t="s">
        <v>186</v>
      </c>
      <c r="H153" s="229">
        <v>3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163</v>
      </c>
      <c r="AT153" s="236" t="s">
        <v>158</v>
      </c>
      <c r="AU153" s="236" t="s">
        <v>85</v>
      </c>
      <c r="AY153" s="16" t="s">
        <v>154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83</v>
      </c>
      <c r="BK153" s="237">
        <f>ROUND(I153*H153,2)</f>
        <v>0</v>
      </c>
      <c r="BL153" s="16" t="s">
        <v>163</v>
      </c>
      <c r="BM153" s="236" t="s">
        <v>242</v>
      </c>
    </row>
    <row r="154" s="2" customFormat="1" ht="21.75" customHeight="1">
      <c r="A154" s="37"/>
      <c r="B154" s="38"/>
      <c r="C154" s="225" t="s">
        <v>289</v>
      </c>
      <c r="D154" s="225" t="s">
        <v>158</v>
      </c>
      <c r="E154" s="226" t="s">
        <v>562</v>
      </c>
      <c r="F154" s="227" t="s">
        <v>563</v>
      </c>
      <c r="G154" s="228" t="s">
        <v>196</v>
      </c>
      <c r="H154" s="250"/>
      <c r="I154" s="230"/>
      <c r="J154" s="231">
        <f>ROUND(I154*H154,2)</f>
        <v>0</v>
      </c>
      <c r="K154" s="227" t="s">
        <v>1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163</v>
      </c>
      <c r="AT154" s="236" t="s">
        <v>158</v>
      </c>
      <c r="AU154" s="236" t="s">
        <v>85</v>
      </c>
      <c r="AY154" s="16" t="s">
        <v>154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83</v>
      </c>
      <c r="BK154" s="237">
        <f>ROUND(I154*H154,2)</f>
        <v>0</v>
      </c>
      <c r="BL154" s="16" t="s">
        <v>163</v>
      </c>
      <c r="BM154" s="236" t="s">
        <v>462</v>
      </c>
    </row>
    <row r="155" s="12" customFormat="1" ht="22.8" customHeight="1">
      <c r="A155" s="12"/>
      <c r="B155" s="209"/>
      <c r="C155" s="210"/>
      <c r="D155" s="211" t="s">
        <v>75</v>
      </c>
      <c r="E155" s="223" t="s">
        <v>249</v>
      </c>
      <c r="F155" s="223" t="s">
        <v>564</v>
      </c>
      <c r="G155" s="210"/>
      <c r="H155" s="210"/>
      <c r="I155" s="213"/>
      <c r="J155" s="224">
        <f>BK155</f>
        <v>0</v>
      </c>
      <c r="K155" s="210"/>
      <c r="L155" s="215"/>
      <c r="M155" s="216"/>
      <c r="N155" s="217"/>
      <c r="O155" s="217"/>
      <c r="P155" s="218">
        <f>SUM(P156:P159)</f>
        <v>0</v>
      </c>
      <c r="Q155" s="217"/>
      <c r="R155" s="218">
        <f>SUM(R156:R159)</f>
        <v>0</v>
      </c>
      <c r="S155" s="217"/>
      <c r="T155" s="219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0" t="s">
        <v>83</v>
      </c>
      <c r="AT155" s="221" t="s">
        <v>75</v>
      </c>
      <c r="AU155" s="221" t="s">
        <v>83</v>
      </c>
      <c r="AY155" s="220" t="s">
        <v>154</v>
      </c>
      <c r="BK155" s="222">
        <f>SUM(BK156:BK159)</f>
        <v>0</v>
      </c>
    </row>
    <row r="156" s="2" customFormat="1" ht="16.5" customHeight="1">
      <c r="A156" s="37"/>
      <c r="B156" s="38"/>
      <c r="C156" s="225" t="s">
        <v>291</v>
      </c>
      <c r="D156" s="225" t="s">
        <v>158</v>
      </c>
      <c r="E156" s="226" t="s">
        <v>565</v>
      </c>
      <c r="F156" s="227" t="s">
        <v>566</v>
      </c>
      <c r="G156" s="228" t="s">
        <v>186</v>
      </c>
      <c r="H156" s="229">
        <v>1</v>
      </c>
      <c r="I156" s="230"/>
      <c r="J156" s="231">
        <f>ROUND(I156*H156,2)</f>
        <v>0</v>
      </c>
      <c r="K156" s="227" t="s">
        <v>1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163</v>
      </c>
      <c r="AT156" s="236" t="s">
        <v>158</v>
      </c>
      <c r="AU156" s="236" t="s">
        <v>85</v>
      </c>
      <c r="AY156" s="16" t="s">
        <v>154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83</v>
      </c>
      <c r="BK156" s="237">
        <f>ROUND(I156*H156,2)</f>
        <v>0</v>
      </c>
      <c r="BL156" s="16" t="s">
        <v>163</v>
      </c>
      <c r="BM156" s="236" t="s">
        <v>157</v>
      </c>
    </row>
    <row r="157" s="2" customFormat="1" ht="16.5" customHeight="1">
      <c r="A157" s="37"/>
      <c r="B157" s="38"/>
      <c r="C157" s="225" t="s">
        <v>7</v>
      </c>
      <c r="D157" s="225" t="s">
        <v>158</v>
      </c>
      <c r="E157" s="226" t="s">
        <v>567</v>
      </c>
      <c r="F157" s="227" t="s">
        <v>568</v>
      </c>
      <c r="G157" s="228" t="s">
        <v>186</v>
      </c>
      <c r="H157" s="229">
        <v>1</v>
      </c>
      <c r="I157" s="230"/>
      <c r="J157" s="231">
        <f>ROUND(I157*H157,2)</f>
        <v>0</v>
      </c>
      <c r="K157" s="227" t="s">
        <v>1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163</v>
      </c>
      <c r="AT157" s="236" t="s">
        <v>158</v>
      </c>
      <c r="AU157" s="236" t="s">
        <v>85</v>
      </c>
      <c r="AY157" s="16" t="s">
        <v>154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83</v>
      </c>
      <c r="BK157" s="237">
        <f>ROUND(I157*H157,2)</f>
        <v>0</v>
      </c>
      <c r="BL157" s="16" t="s">
        <v>163</v>
      </c>
      <c r="BM157" s="236" t="s">
        <v>169</v>
      </c>
    </row>
    <row r="158" s="2" customFormat="1" ht="21.75" customHeight="1">
      <c r="A158" s="37"/>
      <c r="B158" s="38"/>
      <c r="C158" s="225" t="s">
        <v>297</v>
      </c>
      <c r="D158" s="225" t="s">
        <v>158</v>
      </c>
      <c r="E158" s="226" t="s">
        <v>569</v>
      </c>
      <c r="F158" s="227" t="s">
        <v>570</v>
      </c>
      <c r="G158" s="228" t="s">
        <v>186</v>
      </c>
      <c r="H158" s="229">
        <v>1</v>
      </c>
      <c r="I158" s="230"/>
      <c r="J158" s="231">
        <f>ROUND(I158*H158,2)</f>
        <v>0</v>
      </c>
      <c r="K158" s="227" t="s">
        <v>1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163</v>
      </c>
      <c r="AT158" s="236" t="s">
        <v>158</v>
      </c>
      <c r="AU158" s="236" t="s">
        <v>85</v>
      </c>
      <c r="AY158" s="16" t="s">
        <v>154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83</v>
      </c>
      <c r="BK158" s="237">
        <f>ROUND(I158*H158,2)</f>
        <v>0</v>
      </c>
      <c r="BL158" s="16" t="s">
        <v>163</v>
      </c>
      <c r="BM158" s="236" t="s">
        <v>571</v>
      </c>
    </row>
    <row r="159" s="2" customFormat="1" ht="24.15" customHeight="1">
      <c r="A159" s="37"/>
      <c r="B159" s="38"/>
      <c r="C159" s="225" t="s">
        <v>303</v>
      </c>
      <c r="D159" s="225" t="s">
        <v>158</v>
      </c>
      <c r="E159" s="226" t="s">
        <v>572</v>
      </c>
      <c r="F159" s="227" t="s">
        <v>573</v>
      </c>
      <c r="G159" s="228" t="s">
        <v>196</v>
      </c>
      <c r="H159" s="250"/>
      <c r="I159" s="230"/>
      <c r="J159" s="231">
        <f>ROUND(I159*H159,2)</f>
        <v>0</v>
      </c>
      <c r="K159" s="227" t="s">
        <v>1</v>
      </c>
      <c r="L159" s="43"/>
      <c r="M159" s="251" t="s">
        <v>1</v>
      </c>
      <c r="N159" s="252" t="s">
        <v>41</v>
      </c>
      <c r="O159" s="253"/>
      <c r="P159" s="254">
        <f>O159*H159</f>
        <v>0</v>
      </c>
      <c r="Q159" s="254">
        <v>0</v>
      </c>
      <c r="R159" s="254">
        <f>Q159*H159</f>
        <v>0</v>
      </c>
      <c r="S159" s="254">
        <v>0</v>
      </c>
      <c r="T159" s="25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163</v>
      </c>
      <c r="AT159" s="236" t="s">
        <v>158</v>
      </c>
      <c r="AU159" s="236" t="s">
        <v>85</v>
      </c>
      <c r="AY159" s="16" t="s">
        <v>154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83</v>
      </c>
      <c r="BK159" s="237">
        <f>ROUND(I159*H159,2)</f>
        <v>0</v>
      </c>
      <c r="BL159" s="16" t="s">
        <v>163</v>
      </c>
      <c r="BM159" s="236" t="s">
        <v>574</v>
      </c>
    </row>
    <row r="160" s="2" customFormat="1" ht="6.96" customHeight="1">
      <c r="A160" s="37"/>
      <c r="B160" s="65"/>
      <c r="C160" s="66"/>
      <c r="D160" s="66"/>
      <c r="E160" s="66"/>
      <c r="F160" s="66"/>
      <c r="G160" s="66"/>
      <c r="H160" s="66"/>
      <c r="I160" s="66"/>
      <c r="J160" s="66"/>
      <c r="K160" s="66"/>
      <c r="L160" s="43"/>
      <c r="M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</sheetData>
  <sheetProtection sheet="1" autoFilter="0" formatColumns="0" formatRows="0" objects="1" scenarios="1" spinCount="100000" saltValue="dyXZt7SKlhArqB998xGs+ge1EWwDTXxpDQ/H/+LyrS4LeQizsDZE/aC90mEQa/x5NV99dB2y+66ibdUYunyFIg==" hashValue="2heR9qjjoRv2yu3lHBFLy8eYdVdejwhwfLMZxINN5J4ZWSeIVBk1Z35ud5nF26Xtw5rT9a519VC1nhPZgaMrgA==" algorithmName="SHA-512" password="CC3D"/>
  <autoFilter ref="C127:K15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JN rozpočty</dc:creator>
  <cp:lastModifiedBy>JN rozpočty</cp:lastModifiedBy>
  <dcterms:created xsi:type="dcterms:W3CDTF">2025-07-08T07:56:40Z</dcterms:created>
  <dcterms:modified xsi:type="dcterms:W3CDTF">2025-07-08T07:56:55Z</dcterms:modified>
</cp:coreProperties>
</file>