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Poptávky\23012 - Hájek - Nemocnice NB\O\2\"/>
    </mc:Choice>
  </mc:AlternateContent>
  <bookViews>
    <workbookView xWindow="0" yWindow="0" windowWidth="0" windowHeight="0"/>
  </bookViews>
  <sheets>
    <sheet name="Rekapitulace stavby" sheetId="1" r:id="rId1"/>
    <sheet name="ST - Venkovní kolárna" sheetId="2" r:id="rId2"/>
    <sheet name="SIL - Silnoproud" sheetId="3" r:id="rId3"/>
    <sheet name="SLP - Slaboproud" sheetId="4" r:id="rId4"/>
    <sheet name="VRN - Vedlejší rozpotové ...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'ST - Venkovní kolárna'!$C$126:$K$177</definedName>
    <definedName name="_xlnm.Print_Area" localSheetId="1">'ST - Venkovní kolárna'!$C$4:$J$76,'ST - Venkovní kolárna'!$C$82:$J$106,'ST - Venkovní kolárna'!$C$112:$K$177</definedName>
    <definedName name="_xlnm.Print_Titles" localSheetId="1">'ST - Venkovní kolárna'!$126:$126</definedName>
    <definedName name="_xlnm._FilterDatabase" localSheetId="2" hidden="1">'SIL - Silnoproud'!$C$124:$K$146</definedName>
    <definedName name="_xlnm.Print_Area" localSheetId="2">'SIL - Silnoproud'!$C$4:$J$76,'SIL - Silnoproud'!$C$82:$J$104,'SIL - Silnoproud'!$C$110:$K$146</definedName>
    <definedName name="_xlnm.Print_Titles" localSheetId="2">'SIL - Silnoproud'!$124:$124</definedName>
    <definedName name="_xlnm._FilterDatabase" localSheetId="3" hidden="1">'SLP - Slaboproud'!$C$122:$K$182</definedName>
    <definedName name="_xlnm.Print_Area" localSheetId="3">'SLP - Slaboproud'!$C$4:$J$76,'SLP - Slaboproud'!$C$82:$J$102,'SLP - Slaboproud'!$C$108:$K$182</definedName>
    <definedName name="_xlnm.Print_Titles" localSheetId="3">'SLP - Slaboproud'!$122:$122</definedName>
    <definedName name="_xlnm._FilterDatabase" localSheetId="4" hidden="1">'VRN - Vedlejší rozpotové ...'!$C$119:$K$129</definedName>
    <definedName name="_xlnm.Print_Area" localSheetId="4">'VRN - Vedlejší rozpotové ...'!$C$4:$J$76,'VRN - Vedlejší rozpotové ...'!$C$82:$J$101,'VRN - Vedlejší rozpotové ...'!$C$107:$K$129</definedName>
    <definedName name="_xlnm.Print_Titles" localSheetId="4">'VRN - Vedlejší rozpotové 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9"/>
  <c i="5" r="J35"/>
  <c i="1" r="AX99"/>
  <c i="5"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85"/>
  <c i="4" r="J39"/>
  <c r="J38"/>
  <c i="1" r="AY98"/>
  <c i="4" r="J37"/>
  <c i="1" r="AX98"/>
  <c i="4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94"/>
  <c r="J25"/>
  <c r="J23"/>
  <c r="E23"/>
  <c r="J119"/>
  <c r="J22"/>
  <c r="J20"/>
  <c r="E20"/>
  <c r="F94"/>
  <c r="J19"/>
  <c r="J17"/>
  <c r="E17"/>
  <c r="F93"/>
  <c r="J16"/>
  <c r="J14"/>
  <c r="J91"/>
  <c r="E7"/>
  <c r="E85"/>
  <c i="3" r="J39"/>
  <c r="J38"/>
  <c i="1" r="AY97"/>
  <c i="3" r="J37"/>
  <c i="1" r="AX97"/>
  <c i="3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F119"/>
  <c r="E117"/>
  <c r="F91"/>
  <c r="E89"/>
  <c r="J26"/>
  <c r="E26"/>
  <c r="J94"/>
  <c r="J25"/>
  <c r="J23"/>
  <c r="E23"/>
  <c r="J93"/>
  <c r="J22"/>
  <c r="J20"/>
  <c r="E20"/>
  <c r="F94"/>
  <c r="J19"/>
  <c r="J17"/>
  <c r="E17"/>
  <c r="F121"/>
  <c r="J16"/>
  <c r="J14"/>
  <c r="J119"/>
  <c r="E7"/>
  <c r="E85"/>
  <c i="2" r="J39"/>
  <c r="J38"/>
  <c i="1" r="AY96"/>
  <c i="2" r="J37"/>
  <c i="1" r="AX96"/>
  <c i="2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1" r="L90"/>
  <c r="AM90"/>
  <c r="AM89"/>
  <c r="L89"/>
  <c r="AM87"/>
  <c r="L87"/>
  <c r="L85"/>
  <c r="L84"/>
  <c i="2" r="J134"/>
  <c r="BK162"/>
  <c r="BK175"/>
  <c r="J166"/>
  <c i="3" r="BK145"/>
  <c r="J142"/>
  <c r="J127"/>
  <c r="J137"/>
  <c i="4" r="J181"/>
  <c r="BK136"/>
  <c r="BK131"/>
  <c r="J161"/>
  <c r="BK144"/>
  <c r="BK173"/>
  <c r="BK177"/>
  <c r="BK165"/>
  <c r="BK141"/>
  <c r="BK145"/>
  <c r="BK181"/>
  <c r="J172"/>
  <c r="BK140"/>
  <c i="5" r="BK125"/>
  <c i="2" r="BK156"/>
  <c r="J175"/>
  <c r="J155"/>
  <c i="3" r="BK146"/>
  <c r="BK143"/>
  <c r="J141"/>
  <c r="BK132"/>
  <c i="4" r="J176"/>
  <c r="J137"/>
  <c r="J180"/>
  <c r="J142"/>
  <c r="BK160"/>
  <c r="J125"/>
  <c r="J159"/>
  <c r="BK176"/>
  <c r="BK135"/>
  <c r="J143"/>
  <c r="J162"/>
  <c r="J126"/>
  <c i="5" r="J127"/>
  <c i="2" r="J177"/>
  <c r="J162"/>
  <c i="4" r="BK126"/>
  <c r="J151"/>
  <c r="J182"/>
  <c r="BK143"/>
  <c r="J167"/>
  <c r="BK132"/>
  <c r="BK182"/>
  <c r="J132"/>
  <c r="BK171"/>
  <c r="J139"/>
  <c r="J129"/>
  <c i="5" r="J123"/>
  <c i="2" r="BK169"/>
  <c r="J144"/>
  <c r="J156"/>
  <c r="J167"/>
  <c r="J173"/>
  <c r="BK133"/>
  <c i="3" r="J143"/>
  <c r="J132"/>
  <c r="J139"/>
  <c r="BK135"/>
  <c i="4" r="J160"/>
  <c r="J127"/>
  <c r="BK125"/>
  <c r="J148"/>
  <c r="BK161"/>
  <c r="BK127"/>
  <c r="BK166"/>
  <c r="BK153"/>
  <c r="BK129"/>
  <c r="BK180"/>
  <c r="BK149"/>
  <c r="J128"/>
  <c i="5" r="BK123"/>
  <c i="2" r="BK155"/>
  <c r="BK161"/>
  <c r="BK131"/>
  <c r="J161"/>
  <c i="3" r="J140"/>
  <c r="J129"/>
  <c r="J144"/>
  <c r="J134"/>
  <c i="4" r="BK159"/>
  <c r="J177"/>
  <c r="J165"/>
  <c r="BK148"/>
  <c r="J170"/>
  <c r="J138"/>
  <c r="BK137"/>
  <c r="J136"/>
  <c r="BK164"/>
  <c r="BK152"/>
  <c r="J144"/>
  <c r="J131"/>
  <c r="J140"/>
  <c r="BK138"/>
  <c i="5" r="BK129"/>
  <c i="2" r="BK144"/>
  <c r="BK177"/>
  <c r="BK166"/>
  <c r="BK167"/>
  <c i="3" r="J126"/>
  <c r="BK127"/>
  <c r="BK126"/>
  <c r="J135"/>
  <c i="4" r="BK172"/>
  <c r="BK157"/>
  <c r="J174"/>
  <c r="BK155"/>
  <c r="J130"/>
  <c r="BK156"/>
  <c r="BK175"/>
  <c r="J155"/>
  <c r="BK169"/>
  <c r="J154"/>
  <c r="J152"/>
  <c r="BK133"/>
  <c r="BK128"/>
  <c r="J134"/>
  <c r="J141"/>
  <c i="5" r="BK124"/>
  <c r="J129"/>
  <c i="2" r="J130"/>
  <c i="1" r="AS95"/>
  <c i="2" r="BK149"/>
  <c r="BK140"/>
  <c i="3" r="J145"/>
  <c r="BK130"/>
  <c r="BK141"/>
  <c r="BK129"/>
  <c i="4" r="J158"/>
  <c r="BK179"/>
  <c r="J157"/>
  <c r="J147"/>
  <c r="J156"/>
  <c r="J171"/>
  <c r="BK151"/>
  <c r="BK178"/>
  <c r="BK142"/>
  <c r="J133"/>
  <c i="5" r="J124"/>
  <c i="2" r="BK130"/>
  <c r="BK173"/>
  <c r="J140"/>
  <c r="J169"/>
  <c r="BK134"/>
  <c i="3" r="BK139"/>
  <c r="BK134"/>
  <c r="J146"/>
  <c r="J130"/>
  <c i="4" r="J179"/>
  <c r="J163"/>
  <c r="J149"/>
  <c r="J175"/>
  <c r="J145"/>
  <c r="BK162"/>
  <c r="J153"/>
  <c r="BK134"/>
  <c r="J169"/>
  <c r="J166"/>
  <c r="J150"/>
  <c i="5" r="J125"/>
  <c i="2" r="J131"/>
  <c r="J149"/>
  <c r="J133"/>
  <c r="BK136"/>
  <c r="J136"/>
  <c i="3" r="BK142"/>
  <c r="BK140"/>
  <c r="BK144"/>
  <c r="BK137"/>
  <c i="4" r="J164"/>
  <c r="J178"/>
  <c r="J173"/>
  <c r="BK154"/>
  <c r="BK174"/>
  <c r="BK150"/>
  <c r="BK167"/>
  <c r="BK139"/>
  <c r="BK163"/>
  <c r="J135"/>
  <c r="BK130"/>
  <c r="BK147"/>
  <c r="BK170"/>
  <c r="BK158"/>
  <c i="5" r="BK127"/>
  <c i="2" l="1" r="R129"/>
  <c r="T154"/>
  <c i="3" r="T128"/>
  <c r="R133"/>
  <c i="4" r="P124"/>
  <c i="2" r="P132"/>
  <c r="P154"/>
  <c i="3" r="P128"/>
  <c i="4" r="P146"/>
  <c i="2" r="P135"/>
  <c r="T168"/>
  <c i="3" r="P133"/>
  <c i="4" r="BK168"/>
  <c r="J168"/>
  <c r="J101"/>
  <c i="2" r="BK129"/>
  <c r="J129"/>
  <c r="J100"/>
  <c r="T135"/>
  <c i="3" r="R128"/>
  <c r="R125"/>
  <c i="4" r="T124"/>
  <c i="2" r="T132"/>
  <c r="R168"/>
  <c r="P129"/>
  <c r="R135"/>
  <c i="3" r="P138"/>
  <c i="4" r="BK124"/>
  <c r="BK123"/>
  <c r="J123"/>
  <c r="BK146"/>
  <c r="J146"/>
  <c r="J100"/>
  <c i="2" r="BK132"/>
  <c r="J132"/>
  <c r="J101"/>
  <c r="R154"/>
  <c i="3" r="T133"/>
  <c i="4" r="R168"/>
  <c i="3" r="BK133"/>
  <c r="J133"/>
  <c r="J101"/>
  <c i="4" r="T168"/>
  <c i="5" r="BK122"/>
  <c r="J122"/>
  <c r="J98"/>
  <c i="2" r="BK135"/>
  <c r="BK128"/>
  <c r="J128"/>
  <c r="J99"/>
  <c r="BK168"/>
  <c r="J168"/>
  <c r="J104"/>
  <c i="4" r="R124"/>
  <c i="5" r="T122"/>
  <c r="T121"/>
  <c r="T120"/>
  <c i="2" r="T129"/>
  <c r="T128"/>
  <c r="T127"/>
  <c r="BK154"/>
  <c r="J154"/>
  <c r="J103"/>
  <c i="3" r="BK128"/>
  <c r="J128"/>
  <c r="J99"/>
  <c r="T138"/>
  <c i="4" r="P168"/>
  <c i="5" r="P122"/>
  <c r="P121"/>
  <c r="P120"/>
  <c i="1" r="AU99"/>
  <c i="2" r="R132"/>
  <c r="P168"/>
  <c i="3" r="R138"/>
  <c i="4" r="T146"/>
  <c i="5" r="R122"/>
  <c r="R121"/>
  <c r="R120"/>
  <c i="3" r="BK138"/>
  <c r="J138"/>
  <c r="J103"/>
  <c i="4" r="R146"/>
  <c i="2" r="BK176"/>
  <c r="J176"/>
  <c r="J105"/>
  <c i="3" r="BK136"/>
  <c r="J136"/>
  <c r="J102"/>
  <c r="BK131"/>
  <c r="J131"/>
  <c r="J100"/>
  <c i="5" r="BK128"/>
  <c r="J128"/>
  <c r="J100"/>
  <c r="BK126"/>
  <c r="J126"/>
  <c r="J99"/>
  <c i="3" r="BK125"/>
  <c r="J125"/>
  <c i="4" r="J98"/>
  <c i="5" r="BE123"/>
  <c r="F92"/>
  <c r="J114"/>
  <c r="BE124"/>
  <c r="BE125"/>
  <c r="E110"/>
  <c r="BE129"/>
  <c r="BE127"/>
  <c i="4" r="J93"/>
  <c r="F119"/>
  <c r="BE128"/>
  <c r="BE135"/>
  <c r="BE136"/>
  <c r="BE151"/>
  <c r="BE152"/>
  <c r="BE159"/>
  <c r="BE165"/>
  <c i="3" r="J98"/>
  <c i="4" r="J117"/>
  <c r="BE129"/>
  <c r="BE145"/>
  <c r="BE158"/>
  <c r="BE161"/>
  <c r="J120"/>
  <c r="BE126"/>
  <c r="BE127"/>
  <c r="BE133"/>
  <c r="BE142"/>
  <c r="BE148"/>
  <c r="BE150"/>
  <c r="BE153"/>
  <c r="BE156"/>
  <c r="BE166"/>
  <c r="BE170"/>
  <c r="BE175"/>
  <c r="BE182"/>
  <c r="F120"/>
  <c r="BE125"/>
  <c r="BE139"/>
  <c r="BE144"/>
  <c r="BE154"/>
  <c r="BE157"/>
  <c r="BE162"/>
  <c r="BE172"/>
  <c r="BE173"/>
  <c r="BE174"/>
  <c r="BE176"/>
  <c r="BE131"/>
  <c r="BE138"/>
  <c r="BE140"/>
  <c r="BE160"/>
  <c r="BE164"/>
  <c r="E111"/>
  <c r="BE137"/>
  <c r="BE155"/>
  <c r="BE178"/>
  <c r="BE180"/>
  <c r="BE141"/>
  <c r="BE163"/>
  <c r="BE179"/>
  <c r="BE181"/>
  <c r="BE169"/>
  <c r="BE171"/>
  <c r="BE143"/>
  <c r="BE132"/>
  <c r="BE149"/>
  <c r="BE167"/>
  <c r="BE130"/>
  <c r="BE134"/>
  <c r="BE147"/>
  <c r="BE177"/>
  <c i="3" r="J91"/>
  <c r="J121"/>
  <c r="E113"/>
  <c r="BE139"/>
  <c r="BE140"/>
  <c i="2" r="BK127"/>
  <c r="J127"/>
  <c i="3" r="BE129"/>
  <c r="F93"/>
  <c r="J122"/>
  <c r="BE130"/>
  <c r="BE146"/>
  <c i="2" r="J135"/>
  <c r="J102"/>
  <c i="3" r="BE132"/>
  <c r="BE142"/>
  <c r="BE143"/>
  <c r="F122"/>
  <c r="BE144"/>
  <c r="BE126"/>
  <c r="BE141"/>
  <c r="BE127"/>
  <c r="BE145"/>
  <c r="BE134"/>
  <c r="BE135"/>
  <c r="BE137"/>
  <c i="2" r="BE130"/>
  <c r="BE131"/>
  <c r="BE162"/>
  <c r="E115"/>
  <c r="BE134"/>
  <c r="BE161"/>
  <c r="F94"/>
  <c r="J91"/>
  <c r="BE133"/>
  <c r="BE166"/>
  <c r="BE140"/>
  <c r="BE144"/>
  <c r="BE149"/>
  <c r="BE156"/>
  <c r="BE175"/>
  <c r="BE167"/>
  <c r="BE177"/>
  <c r="BE169"/>
  <c r="BE173"/>
  <c r="BE155"/>
  <c r="BE136"/>
  <c i="3" r="F36"/>
  <c i="1" r="BA97"/>
  <c i="2" r="J32"/>
  <c i="5" r="F37"/>
  <c i="1" r="BD99"/>
  <c i="2" r="F39"/>
  <c i="1" r="BD96"/>
  <c i="4" r="F36"/>
  <c i="1" r="BA98"/>
  <c i="2" r="F36"/>
  <c i="1" r="BA96"/>
  <c i="5" r="F36"/>
  <c i="1" r="BC99"/>
  <c i="4" r="J32"/>
  <c i="3" r="F39"/>
  <c i="1" r="BD97"/>
  <c i="4" r="J36"/>
  <c i="1" r="AW98"/>
  <c i="2" r="F38"/>
  <c i="1" r="BC96"/>
  <c i="5" r="F34"/>
  <c i="1" r="BA99"/>
  <c i="3" r="J32"/>
  <c r="F37"/>
  <c i="1" r="BB97"/>
  <c i="4" r="F39"/>
  <c i="1" r="BD98"/>
  <c r="AS94"/>
  <c i="3" r="F38"/>
  <c i="1" r="BC97"/>
  <c i="4" r="F37"/>
  <c i="1" r="BB98"/>
  <c i="2" r="F37"/>
  <c i="1" r="BB96"/>
  <c i="5" r="J34"/>
  <c i="1" r="AW99"/>
  <c i="2" r="J36"/>
  <c i="1" r="AW96"/>
  <c i="5" r="F35"/>
  <c i="1" r="BB99"/>
  <c i="3" r="J36"/>
  <c i="1" r="AW97"/>
  <c i="4" r="F38"/>
  <c i="1" r="BC98"/>
  <c i="4" l="1" r="T123"/>
  <c i="2" r="P128"/>
  <c r="P127"/>
  <c i="1" r="AU96"/>
  <c i="4" r="R123"/>
  <c i="3" r="P125"/>
  <c i="1" r="AU97"/>
  <c i="3" r="T125"/>
  <c i="4" r="P123"/>
  <c i="1" r="AU98"/>
  <c i="2" r="R128"/>
  <c r="R127"/>
  <c i="1" r="AG98"/>
  <c r="AG97"/>
  <c i="4" r="J124"/>
  <c r="J99"/>
  <c i="5" r="BK121"/>
  <c r="J121"/>
  <c r="J97"/>
  <c i="1" r="AG96"/>
  <c i="2" r="J98"/>
  <c r="J35"/>
  <c i="1" r="AV96"/>
  <c r="AT96"/>
  <c r="AN96"/>
  <c r="BC95"/>
  <c r="AY95"/>
  <c r="BB95"/>
  <c r="AX95"/>
  <c i="3" r="F35"/>
  <c i="1" r="AZ97"/>
  <c i="4" r="F35"/>
  <c i="1" r="AZ98"/>
  <c i="3" r="J35"/>
  <c i="1" r="AV97"/>
  <c r="AT97"/>
  <c r="AN97"/>
  <c r="BA95"/>
  <c r="AW95"/>
  <c i="5" r="J33"/>
  <c i="1" r="AV99"/>
  <c r="AT99"/>
  <c i="2" r="F35"/>
  <c i="1" r="AZ96"/>
  <c i="4" r="J35"/>
  <c i="1" r="AV98"/>
  <c r="AT98"/>
  <c r="AN98"/>
  <c r="BD95"/>
  <c r="AG95"/>
  <c i="5" r="F33"/>
  <c i="1" r="AZ99"/>
  <c i="5" l="1" r="BK120"/>
  <c r="J120"/>
  <c i="4" r="J41"/>
  <c i="3" r="J41"/>
  <c i="2" r="J41"/>
  <c i="1" r="AU95"/>
  <c r="AU94"/>
  <c r="AZ95"/>
  <c r="BD94"/>
  <c r="W33"/>
  <c r="BA94"/>
  <c r="W30"/>
  <c r="BB94"/>
  <c r="W31"/>
  <c i="5" r="J30"/>
  <c i="1" r="AG99"/>
  <c r="BC94"/>
  <c r="W32"/>
  <c i="5" l="1" r="J39"/>
  <c r="J96"/>
  <c i="1" r="AN99"/>
  <c r="AG94"/>
  <c r="AK26"/>
  <c r="AZ94"/>
  <c r="W29"/>
  <c r="AV95"/>
  <c r="AT95"/>
  <c r="AN95"/>
  <c r="AY94"/>
  <c r="AW94"/>
  <c r="AK30"/>
  <c r="AX94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<sst xmlns="http://schemas.openxmlformats.org/spreadsheetml/2006/main">
  <si>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</si>
  <si>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</si>
  <si>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</si>
  <si>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</si>
  <si>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</si>
  <si>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{d4c78675-69b7-48fe-9e5a-33b1dd2e545d}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</si>
  <si>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</si>
  <si>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</si>
  <si>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</si>
  <si>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</si>
  <si>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</si>
  <si>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</si>
  <si>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</si>
  <si>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</si>
  <si>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SK23007K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</si>
  <si>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</si>
  <si>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</si>
  <si>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Univerzita Hradec Králové - Úprava respiria a zázemí IPaKC - Kolárna</t>
  </si>
  <si>
    <t>KSO:</t>
  </si>
  <si>
    <t>CC-CZ:</t>
  </si>
  <si>
    <t>Místo:</t>
  </si>
  <si>
    <t>HK</t>
  </si>
  <si>
    <t>Datum:</t>
  </si>
  <si>
    <t>21. 2. 2023</t>
  </si>
  <si>
    <t>Zadavatel:</t>
  </si>
  <si>
    <t>IČ:</t>
  </si>
  <si>
    <t>Univerzita Hradec Králové</t>
  </si>
  <si>
    <t>DIČ:</t>
  </si>
  <si>
    <t>Uchazeč:</t>
  </si>
  <si>
    <t>Vyplň údaj</t>
  </si>
  <si>
    <t>Projektant:</t>
  </si>
  <si>
    <t>ATELIER H1 &amp; ATELIER HÁJEK s.r.o.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</si>
  <si>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</si>
  <si>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</si>
  <si>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</si>
  <si>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</si>
  <si>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</si>
  <si>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</si>
  <si>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</si>
  <si>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</si>
  <si>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</si>
  <si>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</si>
  <si>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</si>
  <si>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</si>
  <si>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</si>
  <si>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</si>
  <si>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</si>
  <si>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</si>
  <si>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</si>
  <si>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</si>
  <si>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</si>
  <si>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</si>
  <si>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</si>
  <si>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</si>
  <si>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</si>
  <si>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</si>
  <si>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</si>
  <si>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</si>
  <si>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</si>
  <si>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</si>
  <si>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</si>
  <si>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</si>
  <si>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</si>
  <si>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</si>
  <si>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</si>
  <si>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</si>
  <si>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</si>
  <si>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</si>
  <si>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</si>
  <si>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</si>
  <si>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</si>
  <si>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</si>
  <si>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</si>
  <si>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</si>
  <si>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</si>
  <si>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</si>
  <si>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</si>
  <si>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</si>
  <si>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</si>
  <si>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</si>
  <si>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K</t>
  </si>
  <si>
    <t>Kolárna</t>
  </si>
  <si>
    <t>STA</t>
  </si>
  <si>
    <t>1</t>
  </si>
  <si>
    <t>{b7b62377-7dcf-4040-a29d-acd4ecb8db77}</t>
  </si>
  <si>
    <t>2</t>
  </si>
  <si>
    <t>/</t>
  </si>
  <si>
    <t>ST</t>
  </si>
  <si>
    <t>Venkovní kolárna</t>
  </si>
  <si>
    <t>Soupis</t>
  </si>
  <si>
    <t>{fc797616-bd26-4ce8-9d23-bbae7fd43604}</t>
  </si>
  <si>
    <t>SIL</t>
  </si>
  <si>
    <t>Silnoproud</t>
  </si>
  <si>
    <t>{10722c97-6279-45b1-92d1-1d8c50c9bf1d}</t>
  </si>
  <si>
    <t>SLP</t>
  </si>
  <si>
    <t>Slaboproud</t>
  </si>
  <si>
    <t>{3ffa3ab1-2f44-4dc4-a49a-594678214f91}</t>
  </si>
  <si>
    <t>VRN</t>
  </si>
  <si>
    <t>Vedlejší rozpotové náklady</t>
  </si>
  <si>
    <t>{b0eb4461-1fda-407a-81f2-376e137f5d25}</t>
  </si>
  <si>
    <t>KRYCÍ LIST SOUPISU PRACÍ</t>
  </si>
  <si>
    <t>Objekt:</t>
  </si>
  <si>
    <t>K - Kolárna</t>
  </si>
  <si>
    <t>Soupis:</t>
  </si>
  <si>
    <t>ST - Venkovní kolárna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</si>
  <si>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</si>
  <si>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</si>
  <si>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</si>
  <si>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</si>
  <si>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</si>
  <si>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</si>
  <si>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</si>
  <si>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</si>
  <si>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</si>
  <si>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</si>
  <si>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</si>
  <si>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</si>
  <si>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</si>
  <si>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</si>
  <si>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</si>
  <si>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</si>
  <si>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</si>
  <si>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</si>
  <si>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</si>
  <si>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</si>
  <si>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</si>
  <si>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</si>
  <si>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</si>
  <si>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</si>
  <si>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</si>
  <si>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</si>
  <si>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</si>
  <si>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</si>
  <si>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</si>
  <si>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113106123</t>
  </si>
  <si>
    <t>Rozebrání dlažeb ze zámkových dlaždic komunikací pro pěší ručně</t>
  </si>
  <si>
    <t>m2</t>
  </si>
  <si>
    <t>CS ÚRS 2023 01</t>
  </si>
  <si>
    <t>4</t>
  </si>
  <si>
    <t>-655872455</t>
  </si>
  <si>
    <t>181911102</t>
  </si>
  <si>
    <t>Úprava pláně v hornině třídy těžitelnosti I skupiny 1 až 2 se zhutněním ručně</t>
  </si>
  <si>
    <t>-164473916</t>
  </si>
  <si>
    <t>3</t>
  </si>
  <si>
    <t>Svislé a kompletní konstrukce</t>
  </si>
  <si>
    <t>348101220</t>
  </si>
  <si>
    <t>Osazení vrat nebo vrátek k oplocení na ocelové sloupky pl přes 2 do 4 m2</t>
  </si>
  <si>
    <t>kus</t>
  </si>
  <si>
    <t>172094448</t>
  </si>
  <si>
    <t>M</t>
  </si>
  <si>
    <t>OCEL2</t>
  </si>
  <si>
    <t>Ocelová branka 1060x2200mm dle specifikace včetně zámku</t>
  </si>
  <si>
    <t>ks</t>
  </si>
  <si>
    <t>8</t>
  </si>
  <si>
    <t>-1674359515</t>
  </si>
  <si>
    <t>5</t>
  </si>
  <si>
    <t>Komunikace pozemní</t>
  </si>
  <si>
    <t>566501111</t>
  </si>
  <si>
    <t>Úprava krytu z kameniva drceného pro nový kryt s doplněním kameniva drceného přes 0,08 do 0,10 m3/m2</t>
  </si>
  <si>
    <t>-2025564155</t>
  </si>
  <si>
    <t>VV</t>
  </si>
  <si>
    <t>2,6*2,1*2</t>
  </si>
  <si>
    <t>Mezisoučet</t>
  </si>
  <si>
    <t>Součet</t>
  </si>
  <si>
    <t>6</t>
  </si>
  <si>
    <t>596211110</t>
  </si>
  <si>
    <t>Kladení zámkové dlažby komunikací pro pěší ručně tl 60 mm skupiny A pl do 50 m2</t>
  </si>
  <si>
    <t>33212448</t>
  </si>
  <si>
    <t>10,92</t>
  </si>
  <si>
    <t>7</t>
  </si>
  <si>
    <t>59245018</t>
  </si>
  <si>
    <t>dlažba tvar obdélník betonová 200x100x60mm přírodní</t>
  </si>
  <si>
    <t>1699800928</t>
  </si>
  <si>
    <t>10,92*0,2</t>
  </si>
  <si>
    <t>2,184*1,03 'Přepočtené koeficientem množství</t>
  </si>
  <si>
    <t>59245018x</t>
  </si>
  <si>
    <t>dlažba tvar obdélník betonová 200x100x60mm přírodní - stávající</t>
  </si>
  <si>
    <t>2022129327</t>
  </si>
  <si>
    <t>10,92*0,8</t>
  </si>
  <si>
    <t>8,736*1,03 'Přepočtené koeficientem množství</t>
  </si>
  <si>
    <t>9</t>
  </si>
  <si>
    <t>Ostatní konstrukce a práce, bourání</t>
  </si>
  <si>
    <t>9-01</t>
  </si>
  <si>
    <t>Dodávka a montáž stojanu na kola dle specifikace včetně kotvení</t>
  </si>
  <si>
    <t>1019817373</t>
  </si>
  <si>
    <t>10</t>
  </si>
  <si>
    <t>953946112</t>
  </si>
  <si>
    <t>Montáž atypických ocelových kcí hmotnosti přes 1 do 2,5 t z profilů hmotnosti do 13 kg/m</t>
  </si>
  <si>
    <t>t</t>
  </si>
  <si>
    <t>-748726264</t>
  </si>
  <si>
    <t>"JA 60x60x3" (3,73*8+3,57*2+2,9*2+6,85*3+3,7*2+2,6*2+0,54*2+1,05*2)*5,29*1,2/1000</t>
  </si>
  <si>
    <t>"P4x40" (3,73*9*7-2,2*9+3*16*2+1,5*18*2)*1,35*1,2/1000</t>
  </si>
  <si>
    <t>11</t>
  </si>
  <si>
    <t>OCEL1</t>
  </si>
  <si>
    <t>Ocelová konstrukce venkovní kolárny dle specifikace včetně povrchové úpravy</t>
  </si>
  <si>
    <t>-851195513</t>
  </si>
  <si>
    <t>12</t>
  </si>
  <si>
    <t>953961113</t>
  </si>
  <si>
    <t>Kotvy chemickým tmelem M 12 hl 110 mm do betonu, ŽB nebo kamene s vyvrtáním otvoru</t>
  </si>
  <si>
    <t>867422187</t>
  </si>
  <si>
    <t>12*2</t>
  </si>
  <si>
    <t>13</t>
  </si>
  <si>
    <t>953965121</t>
  </si>
  <si>
    <t>Kotevní šroub pro chemické kotvy M 12 dl 160 mm</t>
  </si>
  <si>
    <t>-1294672360</t>
  </si>
  <si>
    <t>14</t>
  </si>
  <si>
    <t>979054451</t>
  </si>
  <si>
    <t>Očištění vybouraných zámkových dlaždic s původním spárováním z kameniva těženého</t>
  </si>
  <si>
    <t>1198629832</t>
  </si>
  <si>
    <t>997</t>
  </si>
  <si>
    <t>Přesun sutě</t>
  </si>
  <si>
    <t>997221571</t>
  </si>
  <si>
    <t>Vodorovná doprava vybouraných hmot do 1 km</t>
  </si>
  <si>
    <t>1729025091</t>
  </si>
  <si>
    <t>2,839*0,2</t>
  </si>
  <si>
    <t>16</t>
  </si>
  <si>
    <t>997221579</t>
  </si>
  <si>
    <t>Příplatek ZKD 1 km u vodorovné dopravy vybouraných hmot</t>
  </si>
  <si>
    <t>198279293</t>
  </si>
  <si>
    <t>0,568*9 'Přepočtené koeficientem množství</t>
  </si>
  <si>
    <t>17</t>
  </si>
  <si>
    <t>997221861</t>
  </si>
  <si>
    <t>Poplatek za uložení stavebního odpadu na recyklační skládce (skládkovné) z prostého betonu pod kódem 17 01 01</t>
  </si>
  <si>
    <t>1497314599</t>
  </si>
  <si>
    <t>998</t>
  </si>
  <si>
    <t>Přesun hmot</t>
  </si>
  <si>
    <t>18</t>
  </si>
  <si>
    <t>998232111</t>
  </si>
  <si>
    <t>Přesun hmot pro oplocení zděné z cihel nebo tvárnic v přes 3 do 10 m</t>
  </si>
  <si>
    <t>974566878</t>
  </si>
  <si>
    <t>SIL - Silnoproud</t>
  </si>
  <si>
    <t xml:space="preserve"> </t>
  </si>
  <si>
    <t>D1 - KABELY A VODIČE - VČETNĚ UKONČENÍ A PROŘEZU</t>
  </si>
  <si>
    <t>D2 - přístroje</t>
  </si>
  <si>
    <t>D3 - UKONČENÍ VODIČŮ</t>
  </si>
  <si>
    <t xml:space="preserve">D4 - Svítidla  kolárna</t>
  </si>
  <si>
    <t>D5 - HZS</t>
  </si>
  <si>
    <t>Pol1</t>
  </si>
  <si>
    <t>Krabice na povrch ip 44</t>
  </si>
  <si>
    <t>Pol2</t>
  </si>
  <si>
    <t xml:space="preserve">Lišta plastová hranatá   20 x 20</t>
  </si>
  <si>
    <t>m</t>
  </si>
  <si>
    <t>D1</t>
  </si>
  <si>
    <t>KABELY A VODIČE - VČETNĚ UKONČENÍ A PROŘEZU</t>
  </si>
  <si>
    <t>Pol3</t>
  </si>
  <si>
    <t>CYKH-R 3Jx2,5</t>
  </si>
  <si>
    <t>Pol4</t>
  </si>
  <si>
    <t>CXKH-R 3Jx1,5</t>
  </si>
  <si>
    <t>D2</t>
  </si>
  <si>
    <t>přístroje</t>
  </si>
  <si>
    <t>Pol17</t>
  </si>
  <si>
    <t xml:space="preserve">Pohybové  a soumrakové čidlo venkovní</t>
  </si>
  <si>
    <t>D3</t>
  </si>
  <si>
    <t>UKONČENÍ VODIČŮ</t>
  </si>
  <si>
    <t>Pol6</t>
  </si>
  <si>
    <t>V rozváděči</t>
  </si>
  <si>
    <t>Pol7</t>
  </si>
  <si>
    <t>Na přístrojích</t>
  </si>
  <si>
    <t>D4</t>
  </si>
  <si>
    <t xml:space="preserve">Svítidla  kolárna</t>
  </si>
  <si>
    <t>Pol8</t>
  </si>
  <si>
    <t>A- Led lineární svítidlo 74W,4000K, 1583,170,95, 9600lm,IP65</t>
  </si>
  <si>
    <t>D5</t>
  </si>
  <si>
    <t>HZS</t>
  </si>
  <si>
    <t>Pol9</t>
  </si>
  <si>
    <t>Koordinace s ostatními profesemi</t>
  </si>
  <si>
    <t>hod</t>
  </si>
  <si>
    <t>Pol10</t>
  </si>
  <si>
    <t>Výchozí revize</t>
  </si>
  <si>
    <t>20</t>
  </si>
  <si>
    <t>Pol18</t>
  </si>
  <si>
    <t>Podružný materiál</t>
  </si>
  <si>
    <t>kpl</t>
  </si>
  <si>
    <t>22</t>
  </si>
  <si>
    <t>Pol12</t>
  </si>
  <si>
    <t>Zednické přípomoci</t>
  </si>
  <si>
    <t>24</t>
  </si>
  <si>
    <t>Pol13</t>
  </si>
  <si>
    <t>frézování drážek 2cm x 2cm</t>
  </si>
  <si>
    <t>26</t>
  </si>
  <si>
    <t>Pol14</t>
  </si>
  <si>
    <t>vrtání otvorů D 20mm</t>
  </si>
  <si>
    <t>28</t>
  </si>
  <si>
    <t>Pol15</t>
  </si>
  <si>
    <t>úklid suti</t>
  </si>
  <si>
    <t>30</t>
  </si>
  <si>
    <t>Pol16</t>
  </si>
  <si>
    <t>odvoz suti</t>
  </si>
  <si>
    <t>km</t>
  </si>
  <si>
    <t>32</t>
  </si>
  <si>
    <t>SLP - Slaboproud</t>
  </si>
  <si>
    <t>D1 - RD01</t>
  </si>
  <si>
    <t>D2 - Přístupový systém</t>
  </si>
  <si>
    <t>D3 - CCTV</t>
  </si>
  <si>
    <t>RD01</t>
  </si>
  <si>
    <t>PID-00141</t>
  </si>
  <si>
    <t>Panel propoj UTP C6 24 portů</t>
  </si>
  <si>
    <t>ks/m</t>
  </si>
  <si>
    <t>Pol19</t>
  </si>
  <si>
    <t>Ukončení kabelu v rozvaděči - UTP</t>
  </si>
  <si>
    <t>Pol20</t>
  </si>
  <si>
    <t>proměření TP kabelu, měřící protokol</t>
  </si>
  <si>
    <t>MCZ-00001-04</t>
  </si>
  <si>
    <t>Molex Tango modul, 1xRJ45 DataGate+ kat.6 UTP, černý s prachovou krytkou</t>
  </si>
  <si>
    <t>MCZ-00002-04</t>
  </si>
  <si>
    <t>Molex Tango modul, 2xRJ45 DataGate+ kat.6 UTP, černý s prachovou krytkou</t>
  </si>
  <si>
    <t>CAA-00325</t>
  </si>
  <si>
    <t>Kabel UTP C6 4páry LSZH, do 50 přípojů</t>
  </si>
  <si>
    <t>1187170</t>
  </si>
  <si>
    <t>Kryt datové zásuvky ABB 5014A-A100B</t>
  </si>
  <si>
    <t>1110818</t>
  </si>
  <si>
    <t>Rámeček ABB - bílý jednoduchý 3901A-B10B</t>
  </si>
  <si>
    <t>5003502</t>
  </si>
  <si>
    <t>Krabice na zeď jednoduchá LK 80x28T</t>
  </si>
  <si>
    <t>1129578</t>
  </si>
  <si>
    <t>Trubka PVC FX 25 IEC</t>
  </si>
  <si>
    <t>1430640</t>
  </si>
  <si>
    <t>Trubka PVC tuhá P25 - VR 25</t>
  </si>
  <si>
    <t>1172816</t>
  </si>
  <si>
    <t>Příchytka CL 25 pro VR...</t>
  </si>
  <si>
    <t>1172824</t>
  </si>
  <si>
    <t>Spojka trubky PVC pr. 25 - SM 25</t>
  </si>
  <si>
    <t>7118952</t>
  </si>
  <si>
    <t>Trubka ohebná vnější průměr 25mm, UV stabilní provedení, černá</t>
  </si>
  <si>
    <t>1564004</t>
  </si>
  <si>
    <t>Trubka pevná 1250N FPKu-ES-F-UV vnější průměr 25 černá, UV stabilní</t>
  </si>
  <si>
    <t>7119443</t>
  </si>
  <si>
    <t>Příchytka trubky clipfix-UV 25 černá, UV stabilní</t>
  </si>
  <si>
    <t>1738544</t>
  </si>
  <si>
    <t>Spojka trubky UV stabilní pr. 25</t>
  </si>
  <si>
    <t>34</t>
  </si>
  <si>
    <t>6004338</t>
  </si>
  <si>
    <t>Příchytka Grip OBO 2031M/15</t>
  </si>
  <si>
    <t>36</t>
  </si>
  <si>
    <t>19</t>
  </si>
  <si>
    <t>Pol21</t>
  </si>
  <si>
    <t>Otevření a zavření stávajícího kazetového podhledu</t>
  </si>
  <si>
    <t>38</t>
  </si>
  <si>
    <t>Pol22</t>
  </si>
  <si>
    <t>průraz D20 - 300mm, cihla</t>
  </si>
  <si>
    <t>40</t>
  </si>
  <si>
    <t>Pol23</t>
  </si>
  <si>
    <t xml:space="preserve">Protipožární ucpávka pro otvor vrtaný do  30mm</t>
  </si>
  <si>
    <t>42</t>
  </si>
  <si>
    <t>Přístupový systém</t>
  </si>
  <si>
    <t>8.43.0050</t>
  </si>
  <si>
    <t>SW licence na 1 přístupový bod</t>
  </si>
  <si>
    <t>44</t>
  </si>
  <si>
    <t>23</t>
  </si>
  <si>
    <t>I-Door</t>
  </si>
  <si>
    <t>I-Door příst. jednotka bez PoE modulu DIN rail BOX</t>
  </si>
  <si>
    <t>46</t>
  </si>
  <si>
    <t>Box_T01</t>
  </si>
  <si>
    <t>mont. plast. skříňka GEWIS 207 pro SuperMAX/AxDoor, iDoor</t>
  </si>
  <si>
    <t>48</t>
  </si>
  <si>
    <t>25</t>
  </si>
  <si>
    <t>980.002.12B</t>
  </si>
  <si>
    <t>Napáječ 220st/12Vss 3A + kryt - zál. puls.í zdroj</t>
  </si>
  <si>
    <t>50</t>
  </si>
  <si>
    <t>150.200.52</t>
  </si>
  <si>
    <t>AKU baterie 7AH</t>
  </si>
  <si>
    <t>52</t>
  </si>
  <si>
    <t>27</t>
  </si>
  <si>
    <t>914.001.01</t>
  </si>
  <si>
    <t>914MAX Rf miniterminál bez krytí a antény</t>
  </si>
  <si>
    <t>54</t>
  </si>
  <si>
    <t>150.200.54</t>
  </si>
  <si>
    <t>Rozvodná skříňka GEWIS pro el. 914tCzRf vč.svork.</t>
  </si>
  <si>
    <t>56</t>
  </si>
  <si>
    <t>29</t>
  </si>
  <si>
    <t>MF07-IV</t>
  </si>
  <si>
    <t>Mifare RFID interface 4m příp. kab.</t>
  </si>
  <si>
    <t>58</t>
  </si>
  <si>
    <t>vhwz</t>
  </si>
  <si>
    <t>redukce pro napojení MF7</t>
  </si>
  <si>
    <t>60</t>
  </si>
  <si>
    <t>31</t>
  </si>
  <si>
    <t>150.200.55</t>
  </si>
  <si>
    <t>Montážní rámeček pro MF7-xx plast (povr.mont)</t>
  </si>
  <si>
    <t>62</t>
  </si>
  <si>
    <t>118W-A71</t>
  </si>
  <si>
    <t>Elektrický otvírač 118W-A71 10-24V A/D</t>
  </si>
  <si>
    <t>64</t>
  </si>
  <si>
    <t>33</t>
  </si>
  <si>
    <t>150.200.30</t>
  </si>
  <si>
    <t xml:space="preserve">protiplech  zámku</t>
  </si>
  <si>
    <t>66</t>
  </si>
  <si>
    <t>ANPR/6756-2</t>
  </si>
  <si>
    <t>TA [2x(2x0.50)+2x1]SN-PE/NE</t>
  </si>
  <si>
    <t>68</t>
  </si>
  <si>
    <t>35</t>
  </si>
  <si>
    <t>CYSY2x1,5</t>
  </si>
  <si>
    <t>Kabel CYSY2x1,5 H05VV-F 2x1,5 CYSY</t>
  </si>
  <si>
    <t>70</t>
  </si>
  <si>
    <t>Pol24</t>
  </si>
  <si>
    <t>Trubka pevná 320N 1520E D20 2m</t>
  </si>
  <si>
    <t>72</t>
  </si>
  <si>
    <t>37</t>
  </si>
  <si>
    <t>Pol25</t>
  </si>
  <si>
    <t xml:space="preserve">pokládka kabeláže  instalace tras cena/m (*)</t>
  </si>
  <si>
    <t>74</t>
  </si>
  <si>
    <t>Pol26</t>
  </si>
  <si>
    <t>příprava dveří pro instalaci el.mag.zámku</t>
  </si>
  <si>
    <t>76</t>
  </si>
  <si>
    <t>39</t>
  </si>
  <si>
    <t>Pol27</t>
  </si>
  <si>
    <t xml:space="preserve">instalace/zapojení  el.mag.zámku do dveří</t>
  </si>
  <si>
    <t>78</t>
  </si>
  <si>
    <t>Pol28</t>
  </si>
  <si>
    <t>instalace přístupového bodu - jednostranný</t>
  </si>
  <si>
    <t>80</t>
  </si>
  <si>
    <t>41</t>
  </si>
  <si>
    <t>Pol29</t>
  </si>
  <si>
    <t xml:space="preserve">instalace Uzlového terminálu  SUPERMAX, AxDoor, iDoor</t>
  </si>
  <si>
    <t>82</t>
  </si>
  <si>
    <t>Pol30</t>
  </si>
  <si>
    <t>konfigurace do systému UHK</t>
  </si>
  <si>
    <t>84</t>
  </si>
  <si>
    <t>CCTV</t>
  </si>
  <si>
    <t>43</t>
  </si>
  <si>
    <t>H02998</t>
  </si>
  <si>
    <t xml:space="preserve">HIKVISION DS-2CD2H43G2-IZS (2.8-12mm) - 4 Megapixelová venkovní Antivandal Dome IP kamera Den/Noc s IR přísvitem do 40m, rozlišení 2688 × 1520pix - 25 fps, motorický objektiv 2,8 - 12mm (95,8°- 29,2°), H.265+ / H.265 / H.264+ / H.264  / MJPEG, 3x Stream, </t>
  </si>
  <si>
    <t>86</t>
  </si>
  <si>
    <t>Pol31</t>
  </si>
  <si>
    <t>Oživení, nastavení kamery, přidání do stávajícího NVR</t>
  </si>
  <si>
    <t>88</t>
  </si>
  <si>
    <t>45</t>
  </si>
  <si>
    <t>Pol32</t>
  </si>
  <si>
    <t>Materiálová rezerva</t>
  </si>
  <si>
    <t>90</t>
  </si>
  <si>
    <t>Pol33</t>
  </si>
  <si>
    <t>92</t>
  </si>
  <si>
    <t>47</t>
  </si>
  <si>
    <t>Pol34</t>
  </si>
  <si>
    <t>Kompletace (kpl)</t>
  </si>
  <si>
    <t>94</t>
  </si>
  <si>
    <t>Pol35</t>
  </si>
  <si>
    <t>Značení trasy vedení (kpl)</t>
  </si>
  <si>
    <t>96</t>
  </si>
  <si>
    <t>49</t>
  </si>
  <si>
    <t>Pol36</t>
  </si>
  <si>
    <t>Stavební přípomoci (kpl)</t>
  </si>
  <si>
    <t>98</t>
  </si>
  <si>
    <t>Pol37</t>
  </si>
  <si>
    <t>Spolupráce s ostatními profesemi stavby (kpl)</t>
  </si>
  <si>
    <t>100</t>
  </si>
  <si>
    <t>51</t>
  </si>
  <si>
    <t>Pol38</t>
  </si>
  <si>
    <t>Ekologická likvidace odpadu (kpl)</t>
  </si>
  <si>
    <t>102</t>
  </si>
  <si>
    <t>Pol39</t>
  </si>
  <si>
    <t>Zaškolení uživetele (hod)</t>
  </si>
  <si>
    <t>104</t>
  </si>
  <si>
    <t>53</t>
  </si>
  <si>
    <t>Pol40</t>
  </si>
  <si>
    <t>Zařízení staveniště</t>
  </si>
  <si>
    <t>106</t>
  </si>
  <si>
    <t>Pol41</t>
  </si>
  <si>
    <t>Úklid</t>
  </si>
  <si>
    <t>108</t>
  </si>
  <si>
    <t>55</t>
  </si>
  <si>
    <t>Pol42</t>
  </si>
  <si>
    <t>Vedlejší náklady - cestovné + dopravné</t>
  </si>
  <si>
    <t>110</t>
  </si>
  <si>
    <t>Pol43</t>
  </si>
  <si>
    <t>Inženýrská činnost, dokumentace skutečného provedení</t>
  </si>
  <si>
    <t>112</t>
  </si>
  <si>
    <t>VRN - Vedlejší rozpotové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</si>
  <si>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</si>
  <si>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</si>
  <si>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</si>
  <si>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</si>
  <si>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</si>
  <si>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VRN3</t>
  </si>
  <si>
    <t>030001000</t>
  </si>
  <si>
    <t>soubor</t>
  </si>
  <si>
    <t>1024</t>
  </si>
  <si>
    <t>1171697724</t>
  </si>
  <si>
    <t>034002000</t>
  </si>
  <si>
    <t>Zabezpečení staveniště</t>
  </si>
  <si>
    <t>-312581229</t>
  </si>
  <si>
    <t>034303000</t>
  </si>
  <si>
    <t>Dopravní značení na staveništi</t>
  </si>
  <si>
    <t>1580767157</t>
  </si>
  <si>
    <t>VRN4</t>
  </si>
  <si>
    <t>Inženýrská činnost</t>
  </si>
  <si>
    <t>045002000</t>
  </si>
  <si>
    <t>Kompletační a koordinační činnost</t>
  </si>
  <si>
    <t>-1831406034</t>
  </si>
  <si>
    <t>VRN9</t>
  </si>
  <si>
    <t>Ostatní náklady</t>
  </si>
  <si>
    <t>090001000</t>
  </si>
  <si>
    <t>Ostatní náklady - protiprachová opatření</t>
  </si>
  <si>
    <t>-656790766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</si>
</sst>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SK23007K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Univerzita Hradec Králové - Úprava respiria a zázemí IPaKC - Kolárna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21. 2. 2023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Univerzita Hradec Králové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ATELIER H1 &amp; ATELIER HÁJEK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Martin Škrabal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ROUND(AG95+AG99,2)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ROUND(AS95+AS99,2)</f>
        <v>0</v>
      </c>
      <c r="AT94" s="114">
        <f>ROUND(SUM(AV94:AW94),2)</f>
        <v>0</v>
      </c>
      <c r="AU94" s="115">
        <f>ROUND(AU95+AU99,5)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ROUND(AZ95+AZ99,2)</f>
        <v>0</v>
      </c>
      <c r="BA94" s="114">
        <f>ROUND(BA95+BA99,2)</f>
        <v>0</v>
      </c>
      <c r="BB94" s="114">
        <f>ROUND(BB95+BB99,2)</f>
        <v>0</v>
      </c>
      <c r="BC94" s="114">
        <f>ROUND(BC95+BC99,2)</f>
        <v>0</v>
      </c>
      <c r="BD94" s="116">
        <f>ROUND(BD95+BD99,2)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'ST - Venkovní kolárna'!J32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'ST - Venkovní kolárna'!P127</f>
        <v>0</v>
      </c>
      <c r="AV96" s="138">
        <f>'ST - Venkovní kolárna'!J35</f>
        <v>0</v>
      </c>
      <c r="AW96" s="138">
        <f>'ST - Venkovní kolárna'!J36</f>
        <v>0</v>
      </c>
      <c r="AX96" s="138">
        <f>'ST - Venkovní kolárna'!J37</f>
        <v>0</v>
      </c>
      <c r="AY96" s="138">
        <f>'ST - Venkovní kolárna'!J38</f>
        <v>0</v>
      </c>
      <c r="AZ96" s="138">
        <f>'ST - Venkovní kolárna'!F35</f>
        <v>0</v>
      </c>
      <c r="BA96" s="138">
        <f>'ST - Venkovní kolárna'!F36</f>
        <v>0</v>
      </c>
      <c r="BB96" s="138">
        <f>'ST - Venkovní kolárna'!F37</f>
        <v>0</v>
      </c>
      <c r="BC96" s="138">
        <f>'ST - Venkovní kolárna'!F38</f>
        <v>0</v>
      </c>
      <c r="BD96" s="140">
        <f>'ST - Venkovní kolárna'!F39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'SIL - Silnoproud'!J32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'SIL - Silnoproud'!P125</f>
        <v>0</v>
      </c>
      <c r="AV97" s="138">
        <f>'SIL - Silnoproud'!J35</f>
        <v>0</v>
      </c>
      <c r="AW97" s="138">
        <f>'SIL - Silnoproud'!J36</f>
        <v>0</v>
      </c>
      <c r="AX97" s="138">
        <f>'SIL - Silnoproud'!J37</f>
        <v>0</v>
      </c>
      <c r="AY97" s="138">
        <f>'SIL - Silnoproud'!J38</f>
        <v>0</v>
      </c>
      <c r="AZ97" s="138">
        <f>'SIL - Silnoproud'!F35</f>
        <v>0</v>
      </c>
      <c r="BA97" s="138">
        <f>'SIL - Silnoproud'!F36</f>
        <v>0</v>
      </c>
      <c r="BB97" s="138">
        <f>'SIL - Silnoproud'!F37</f>
        <v>0</v>
      </c>
      <c r="BC97" s="138">
        <f>'SIL - Silnoproud'!F38</f>
        <v>0</v>
      </c>
      <c r="BD97" s="140">
        <f>'SIL - Silnoproud'!F39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16.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'SLP - Slaboproud'!J32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'SLP - Slaboproud'!P123</f>
        <v>0</v>
      </c>
      <c r="AV98" s="138">
        <f>'SLP - Slaboproud'!J35</f>
        <v>0</v>
      </c>
      <c r="AW98" s="138">
        <f>'SLP - Slaboproud'!J36</f>
        <v>0</v>
      </c>
      <c r="AX98" s="138">
        <f>'SLP - Slaboproud'!J37</f>
        <v>0</v>
      </c>
      <c r="AY98" s="138">
        <f>'SLP - Slaboproud'!J38</f>
        <v>0</v>
      </c>
      <c r="AZ98" s="138">
        <f>'SLP - Slaboproud'!F35</f>
        <v>0</v>
      </c>
      <c r="BA98" s="138">
        <f>'SLP - Slaboproud'!F36</f>
        <v>0</v>
      </c>
      <c r="BB98" s="138">
        <f>'SLP - Slaboproud'!F37</f>
        <v>0</v>
      </c>
      <c r="BC98" s="138">
        <f>'SLP - Slaboproud'!F38</f>
        <v>0</v>
      </c>
      <c r="BD98" s="140">
        <f>'SLP - Slaboproud'!F39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7" customFormat="1" ht="16.5" customHeight="1">
      <c r="A99" s="132" t="s">
        <v>86</v>
      </c>
      <c r="B99" s="119"/>
      <c r="C99" s="120"/>
      <c r="D99" s="121" t="s">
        <v>97</v>
      </c>
      <c r="E99" s="121"/>
      <c r="F99" s="121"/>
      <c r="G99" s="121"/>
      <c r="H99" s="121"/>
      <c r="I99" s="122"/>
      <c r="J99" s="121" t="s">
        <v>98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4">
        <f>'VRN - Vedlejší rozpotové ...'!J30</f>
        <v>0</v>
      </c>
      <c r="AH99" s="122"/>
      <c r="AI99" s="122"/>
      <c r="AJ99" s="122"/>
      <c r="AK99" s="122"/>
      <c r="AL99" s="122"/>
      <c r="AM99" s="122"/>
      <c r="AN99" s="124">
        <f>SUM(AG99,AT99)</f>
        <v>0</v>
      </c>
      <c r="AO99" s="122"/>
      <c r="AP99" s="122"/>
      <c r="AQ99" s="125" t="s">
        <v>82</v>
      </c>
      <c r="AR99" s="126"/>
      <c r="AS99" s="142">
        <v>0</v>
      </c>
      <c r="AT99" s="143">
        <f>ROUND(SUM(AV99:AW99),2)</f>
        <v>0</v>
      </c>
      <c r="AU99" s="144">
        <f>'VRN - Vedlejší rozpotové ...'!P120</f>
        <v>0</v>
      </c>
      <c r="AV99" s="143">
        <f>'VRN - Vedlejší rozpotové ...'!J33</f>
        <v>0</v>
      </c>
      <c r="AW99" s="143">
        <f>'VRN - Vedlejší rozpotové ...'!J34</f>
        <v>0</v>
      </c>
      <c r="AX99" s="143">
        <f>'VRN - Vedlejší rozpotové ...'!J35</f>
        <v>0</v>
      </c>
      <c r="AY99" s="143">
        <f>'VRN - Vedlejší rozpotové ...'!J36</f>
        <v>0</v>
      </c>
      <c r="AZ99" s="143">
        <f>'VRN - Vedlejší rozpotové ...'!F33</f>
        <v>0</v>
      </c>
      <c r="BA99" s="143">
        <f>'VRN - Vedlejší rozpotové ...'!F34</f>
        <v>0</v>
      </c>
      <c r="BB99" s="143">
        <f>'VRN - Vedlejší rozpotové ...'!F35</f>
        <v>0</v>
      </c>
      <c r="BC99" s="143">
        <f>'VRN - Vedlejší rozpotové ...'!F36</f>
        <v>0</v>
      </c>
      <c r="BD99" s="145">
        <f>'VRN - Vedlejší rozpotové ...'!F37</f>
        <v>0</v>
      </c>
      <c r="BE99" s="7"/>
      <c r="BT99" s="131" t="s">
        <v>83</v>
      </c>
      <c r="BV99" s="131" t="s">
        <v>78</v>
      </c>
      <c r="BW99" s="131" t="s">
        <v>99</v>
      </c>
      <c r="BX99" s="131" t="s">
        <v>5</v>
      </c>
      <c r="CL99" s="131" t="s">
        <v>1</v>
      </c>
      <c r="CM99" s="131" t="s">
        <v>85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JOFMTexGqxZL3j52dVWw8EonSIedYkQ1foJgAXtj0tcCevrbtY/xA8TAkuz1wMVt1TbNXmX24B0SZumlP3KjrA==" hashValue="S3JCD1LqtMkycEGUilTJcaSvpzimqWTIzw8UcD3Vm7xWj6ECDP19yq0M2mBr0D01rndM7Tihg3n5bguWpErwDQ==" algorithmName="SHA-512" password="C6CD"/>
  <mergeCells count="5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T - Venkovní kolárna'!C2" display="/"/>
    <hyperlink ref="A97" location="'SIL - Silnoproud'!C2" display="/"/>
    <hyperlink ref="A98" location="'SLP - Slaboproud'!C2" display="/"/>
    <hyperlink ref="A99" location="'VRN - Vedlejší rozpo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Univerzita Hradec Králové - Úprava respiria a zázemí IPaKC - Kolárna</v>
      </c>
      <c r="F7" s="150"/>
      <c r="G7" s="150"/>
      <c r="H7" s="150"/>
      <c r="L7" s="20"/>
    </row>
    <row r="8" s="1" customFormat="1" ht="12" customHeight="1">
      <c r="B8" s="20"/>
      <c r="D8" s="150" t="s">
        <v>101</v>
      </c>
      <c r="L8" s="20"/>
    </row>
    <row r="9" s="2" customFormat="1" ht="16.5" customHeight="1">
      <c r="A9" s="38"/>
      <c r="B9" s="44"/>
      <c r="C9" s="38"/>
      <c r="D9" s="38"/>
      <c r="E9" s="151" t="s">
        <v>102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21. 2. 2023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ROUND((SUM(BE127:BE177)),  2)</f>
        <v>0</v>
      </c>
      <c r="G35" s="38"/>
      <c r="H35" s="38"/>
      <c r="I35" s="164">
        <v>0.20999999999999999</v>
      </c>
      <c r="J35" s="163">
        <f>ROUND(((SUM(BE127:BE177))*I35),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ROUND((SUM(BF127:BF177)),  2)</f>
        <v>0</v>
      </c>
      <c r="G36" s="38"/>
      <c r="H36" s="38"/>
      <c r="I36" s="164">
        <v>0.14999999999999999</v>
      </c>
      <c r="J36" s="163">
        <f>ROUND(((SUM(BF127:BF177))*I36),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ROUND((SUM(BG127:BG177)),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ROUND((SUM(BH127:BH177)),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ROUND((SUM(BI127:BI177)),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Univerzita Hradec Králové - Úprava respiria a zázemí IPaKC - Kolárna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ST - Venkovní kolárna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HK</v>
      </c>
      <c r="G91" s="40"/>
      <c r="H91" s="40"/>
      <c r="I91" s="32" t="s">
        <v>22</v>
      </c>
      <c r="J91" s="79" t="str">
        <f>IF(J14="","",J14)</f>
        <v>21. 2. 2023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Univerzita Hradec Králové</v>
      </c>
      <c r="G93" s="40"/>
      <c r="H93" s="40"/>
      <c r="I93" s="32" t="s">
        <v>30</v>
      </c>
      <c r="J93" s="36" t="str">
        <f>E23</f>
        <v>ATELIER H1 &amp; ATELIER HÁJEK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Škrabal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106</v>
      </c>
      <c r="D96" s="185"/>
      <c r="E96" s="185"/>
      <c r="F96" s="185"/>
      <c r="G96" s="185"/>
      <c r="H96" s="185"/>
      <c r="I96" s="185"/>
      <c r="J96" s="186" t="s">
        <v>107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108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188"/>
      <c r="C99" s="189"/>
      <c r="D99" s="190" t="s">
        <v>110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111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112</v>
      </c>
      <c r="E101" s="196"/>
      <c r="F101" s="196"/>
      <c r="G101" s="196"/>
      <c r="H101" s="196"/>
      <c r="I101" s="196"/>
      <c r="J101" s="197">
        <f>J132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113</v>
      </c>
      <c r="E102" s="196"/>
      <c r="F102" s="196"/>
      <c r="G102" s="196"/>
      <c r="H102" s="196"/>
      <c r="I102" s="196"/>
      <c r="J102" s="197">
        <f>J135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114</v>
      </c>
      <c r="E103" s="196"/>
      <c r="F103" s="196"/>
      <c r="G103" s="196"/>
      <c r="H103" s="196"/>
      <c r="I103" s="196"/>
      <c r="J103" s="197">
        <f>J154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115</v>
      </c>
      <c r="E104" s="196"/>
      <c r="F104" s="196"/>
      <c r="G104" s="196"/>
      <c r="H104" s="196"/>
      <c r="I104" s="196"/>
      <c r="J104" s="197">
        <f>J168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116</v>
      </c>
      <c r="E105" s="196"/>
      <c r="F105" s="196"/>
      <c r="G105" s="196"/>
      <c r="H105" s="196"/>
      <c r="I105" s="196"/>
      <c r="J105" s="197">
        <f>J176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3" t="str">
        <f>E7</f>
        <v>Univerzita Hradec Králové - Úprava respiria a zázemí IPaKC - Kolárna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101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102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ST - Venkovní kolárna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HK</v>
      </c>
      <c r="G121" s="40"/>
      <c r="H121" s="40"/>
      <c r="I121" s="32" t="s">
        <v>22</v>
      </c>
      <c r="J121" s="79" t="str">
        <f>IF(J14="","",J14)</f>
        <v>21. 2. 2023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24</v>
      </c>
      <c r="D123" s="40"/>
      <c r="E123" s="40"/>
      <c r="F123" s="27" t="str">
        <f>E17</f>
        <v>Univerzita Hradec Králové</v>
      </c>
      <c r="G123" s="40"/>
      <c r="H123" s="40"/>
      <c r="I123" s="32" t="s">
        <v>30</v>
      </c>
      <c r="J123" s="36" t="str">
        <f>E23</f>
        <v>ATELIER H1 &amp; ATELIER HÁJEK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>Martin Škrabal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118</v>
      </c>
      <c r="D126" s="202" t="s">
        <v>61</v>
      </c>
      <c r="E126" s="202" t="s">
        <v>57</v>
      </c>
      <c r="F126" s="202" t="s">
        <v>58</v>
      </c>
      <c r="G126" s="202" t="s">
        <v>119</v>
      </c>
      <c r="H126" s="202" t="s">
        <v>120</v>
      </c>
      <c r="I126" s="202" t="s">
        <v>121</v>
      </c>
      <c r="J126" s="202" t="s">
        <v>107</v>
      </c>
      <c r="K126" s="203" t="s">
        <v>122</v>
      </c>
      <c r="L126" s="204"/>
      <c r="M126" s="100" t="s">
        <v>1</v>
      </c>
      <c r="N126" s="101" t="s">
        <v>40</v>
      </c>
      <c r="O126" s="101" t="s">
        <v>123</v>
      </c>
      <c r="P126" s="101" t="s">
        <v>124</v>
      </c>
      <c r="Q126" s="101" t="s">
        <v>125</v>
      </c>
      <c r="R126" s="101" t="s">
        <v>126</v>
      </c>
      <c r="S126" s="101" t="s">
        <v>127</v>
      </c>
      <c r="T126" s="102" t="s">
        <v>128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129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5.4808096000000006</v>
      </c>
      <c r="S127" s="104"/>
      <c r="T127" s="208">
        <f>T128</f>
        <v>2.8391999999999999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109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130</v>
      </c>
      <c r="F128" s="213" t="s">
        <v>131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P129+P132+P135+P154+P168+P176</f>
        <v>0</v>
      </c>
      <c r="Q128" s="218"/>
      <c r="R128" s="219">
        <f>R129+R132+R135+R154+R168+R176</f>
        <v>5.4808096000000006</v>
      </c>
      <c r="S128" s="218"/>
      <c r="T128" s="220">
        <f>T129+T132+T135+T154+T168+T176</f>
        <v>2.8391999999999999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76</v>
      </c>
      <c r="AY128" s="221" t="s">
        <v>132</v>
      </c>
      <c r="BK128" s="223">
        <f>BK129+BK132+BK135+BK154+BK168+BK176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83</v>
      </c>
      <c r="F129" s="224" t="s">
        <v>133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SUM(P130:P131)</f>
        <v>0</v>
      </c>
      <c r="Q129" s="218"/>
      <c r="R129" s="219">
        <f>SUM(R130:R131)</f>
        <v>0</v>
      </c>
      <c r="S129" s="218"/>
      <c r="T129" s="220">
        <f>SUM(T130:T131)</f>
        <v>2.8391999999999999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83</v>
      </c>
      <c r="AT129" s="222" t="s">
        <v>75</v>
      </c>
      <c r="AU129" s="222" t="s">
        <v>83</v>
      </c>
      <c r="AY129" s="221" t="s">
        <v>132</v>
      </c>
      <c r="BK129" s="223">
        <f>SUM(BK130:BK131)</f>
        <v>0</v>
      </c>
    </row>
    <row r="130" s="2" customFormat="1" ht="24.15" customHeight="1">
      <c r="A130" s="38"/>
      <c r="B130" s="39"/>
      <c r="C130" s="226" t="s">
        <v>83</v>
      </c>
      <c r="D130" s="226" t="s">
        <v>80</v>
      </c>
      <c r="E130" s="227" t="s">
        <v>134</v>
      </c>
      <c r="F130" s="228" t="s">
        <v>135</v>
      </c>
      <c r="G130" s="229" t="s">
        <v>136</v>
      </c>
      <c r="H130" s="230">
        <v>10.92</v>
      </c>
      <c r="I130" s="231"/>
      <c r="J130" s="232">
        <f>ROUND(I130*H130,2)</f>
        <v>0</v>
      </c>
      <c r="K130" s="228" t="s">
        <v>137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0.26000000000000001</v>
      </c>
      <c r="T130" s="236">
        <f>S130*H130</f>
        <v>2.8391999999999999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138</v>
      </c>
      <c r="AT130" s="237" t="s">
        <v>80</v>
      </c>
      <c r="AU130" s="237" t="s">
        <v>85</v>
      </c>
      <c r="AY130" s="17" t="s">
        <v>132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138</v>
      </c>
      <c r="BM130" s="237" t="s">
        <v>139</v>
      </c>
    </row>
    <row r="131" s="2" customFormat="1" ht="24.15" customHeight="1">
      <c r="A131" s="38"/>
      <c r="B131" s="39"/>
      <c r="C131" s="226" t="s">
        <v>85</v>
      </c>
      <c r="D131" s="226" t="s">
        <v>80</v>
      </c>
      <c r="E131" s="227" t="s">
        <v>140</v>
      </c>
      <c r="F131" s="228" t="s">
        <v>141</v>
      </c>
      <c r="G131" s="229" t="s">
        <v>136</v>
      </c>
      <c r="H131" s="230">
        <v>10.92</v>
      </c>
      <c r="I131" s="231"/>
      <c r="J131" s="232">
        <f>ROUND(I131*H131,2)</f>
        <v>0</v>
      </c>
      <c r="K131" s="228" t="s">
        <v>137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138</v>
      </c>
      <c r="AT131" s="237" t="s">
        <v>80</v>
      </c>
      <c r="AU131" s="237" t="s">
        <v>85</v>
      </c>
      <c r="AY131" s="17" t="s">
        <v>132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138</v>
      </c>
      <c r="BM131" s="237" t="s">
        <v>142</v>
      </c>
    </row>
    <row r="132" s="12" customFormat="1" ht="22.8" customHeight="1">
      <c r="A132" s="12"/>
      <c r="B132" s="210"/>
      <c r="C132" s="211"/>
      <c r="D132" s="212" t="s">
        <v>75</v>
      </c>
      <c r="E132" s="224" t="s">
        <v>143</v>
      </c>
      <c r="F132" s="224" t="s">
        <v>144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SUM(P133:P134)</f>
        <v>0</v>
      </c>
      <c r="Q132" s="218"/>
      <c r="R132" s="219">
        <f>SUM(R133:R134)</f>
        <v>0</v>
      </c>
      <c r="S132" s="218"/>
      <c r="T132" s="22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83</v>
      </c>
      <c r="AT132" s="222" t="s">
        <v>75</v>
      </c>
      <c r="AU132" s="222" t="s">
        <v>83</v>
      </c>
      <c r="AY132" s="221" t="s">
        <v>132</v>
      </c>
      <c r="BK132" s="223">
        <f>SUM(BK133:BK134)</f>
        <v>0</v>
      </c>
    </row>
    <row r="133" s="2" customFormat="1" ht="24.15" customHeight="1">
      <c r="A133" s="38"/>
      <c r="B133" s="39"/>
      <c r="C133" s="226" t="s">
        <v>143</v>
      </c>
      <c r="D133" s="226" t="s">
        <v>80</v>
      </c>
      <c r="E133" s="227" t="s">
        <v>145</v>
      </c>
      <c r="F133" s="228" t="s">
        <v>146</v>
      </c>
      <c r="G133" s="229" t="s">
        <v>147</v>
      </c>
      <c r="H133" s="230">
        <v>1</v>
      </c>
      <c r="I133" s="231"/>
      <c r="J133" s="232">
        <f>ROUND(I133*H133,2)</f>
        <v>0</v>
      </c>
      <c r="K133" s="228" t="s">
        <v>137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138</v>
      </c>
      <c r="AT133" s="237" t="s">
        <v>80</v>
      </c>
      <c r="AU133" s="237" t="s">
        <v>85</v>
      </c>
      <c r="AY133" s="17" t="s">
        <v>132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138</v>
      </c>
      <c r="BM133" s="237" t="s">
        <v>148</v>
      </c>
    </row>
    <row r="134" s="2" customFormat="1" ht="24.15" customHeight="1">
      <c r="A134" s="38"/>
      <c r="B134" s="39"/>
      <c r="C134" s="239" t="s">
        <v>138</v>
      </c>
      <c r="D134" s="239" t="s">
        <v>149</v>
      </c>
      <c r="E134" s="240" t="s">
        <v>150</v>
      </c>
      <c r="F134" s="241" t="s">
        <v>151</v>
      </c>
      <c r="G134" s="242" t="s">
        <v>152</v>
      </c>
      <c r="H134" s="243">
        <v>1</v>
      </c>
      <c r="I134" s="244"/>
      <c r="J134" s="245">
        <f>ROUND(I134*H134,2)</f>
        <v>0</v>
      </c>
      <c r="K134" s="241" t="s">
        <v>1</v>
      </c>
      <c r="L134" s="246"/>
      <c r="M134" s="247" t="s">
        <v>1</v>
      </c>
      <c r="N134" s="248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153</v>
      </c>
      <c r="AT134" s="237" t="s">
        <v>149</v>
      </c>
      <c r="AU134" s="237" t="s">
        <v>85</v>
      </c>
      <c r="AY134" s="17" t="s">
        <v>132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138</v>
      </c>
      <c r="BM134" s="237" t="s">
        <v>154</v>
      </c>
    </row>
    <row r="135" s="12" customFormat="1" ht="22.8" customHeight="1">
      <c r="A135" s="12"/>
      <c r="B135" s="210"/>
      <c r="C135" s="211"/>
      <c r="D135" s="212" t="s">
        <v>75</v>
      </c>
      <c r="E135" s="224" t="s">
        <v>155</v>
      </c>
      <c r="F135" s="224" t="s">
        <v>156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SUM(P136:P153)</f>
        <v>0</v>
      </c>
      <c r="Q135" s="218"/>
      <c r="R135" s="219">
        <f>SUM(R136:R153)</f>
        <v>4.3834496000000005</v>
      </c>
      <c r="S135" s="218"/>
      <c r="T135" s="220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83</v>
      </c>
      <c r="AT135" s="222" t="s">
        <v>75</v>
      </c>
      <c r="AU135" s="222" t="s">
        <v>83</v>
      </c>
      <c r="AY135" s="221" t="s">
        <v>132</v>
      </c>
      <c r="BK135" s="223">
        <f>SUM(BK136:BK153)</f>
        <v>0</v>
      </c>
    </row>
    <row r="136" s="2" customFormat="1" ht="37.8" customHeight="1">
      <c r="A136" s="38"/>
      <c r="B136" s="39"/>
      <c r="C136" s="226" t="s">
        <v>155</v>
      </c>
      <c r="D136" s="226" t="s">
        <v>80</v>
      </c>
      <c r="E136" s="227" t="s">
        <v>157</v>
      </c>
      <c r="F136" s="228" t="s">
        <v>158</v>
      </c>
      <c r="G136" s="229" t="s">
        <v>136</v>
      </c>
      <c r="H136" s="230">
        <v>10.92</v>
      </c>
      <c r="I136" s="231"/>
      <c r="J136" s="232">
        <f>ROUND(I136*H136,2)</f>
        <v>0</v>
      </c>
      <c r="K136" s="228" t="s">
        <v>137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0.17726</v>
      </c>
      <c r="R136" s="235">
        <f>Q136*H136</f>
        <v>1.9356792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138</v>
      </c>
      <c r="AT136" s="237" t="s">
        <v>80</v>
      </c>
      <c r="AU136" s="237" t="s">
        <v>85</v>
      </c>
      <c r="AY136" s="17" t="s">
        <v>132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138</v>
      </c>
      <c r="BM136" s="237" t="s">
        <v>159</v>
      </c>
    </row>
    <row r="137" s="13" customFormat="1">
      <c r="A137" s="13"/>
      <c r="B137" s="249"/>
      <c r="C137" s="250"/>
      <c r="D137" s="251" t="s">
        <v>160</v>
      </c>
      <c r="E137" s="252" t="s">
        <v>1</v>
      </c>
      <c r="F137" s="253" t="s">
        <v>161</v>
      </c>
      <c r="G137" s="250"/>
      <c r="H137" s="254">
        <v>10.92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160</v>
      </c>
      <c r="AU137" s="260" t="s">
        <v>85</v>
      </c>
      <c r="AV137" s="13" t="s">
        <v>85</v>
      </c>
      <c r="AW137" s="13" t="s">
        <v>32</v>
      </c>
      <c r="AX137" s="13" t="s">
        <v>76</v>
      </c>
      <c r="AY137" s="260" t="s">
        <v>132</v>
      </c>
    </row>
    <row r="138" s="14" customFormat="1">
      <c r="A138" s="14"/>
      <c r="B138" s="261"/>
      <c r="C138" s="262"/>
      <c r="D138" s="251" t="s">
        <v>160</v>
      </c>
      <c r="E138" s="263" t="s">
        <v>1</v>
      </c>
      <c r="F138" s="264" t="s">
        <v>162</v>
      </c>
      <c r="G138" s="262"/>
      <c r="H138" s="265">
        <v>10.92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160</v>
      </c>
      <c r="AU138" s="271" t="s">
        <v>85</v>
      </c>
      <c r="AV138" s="14" t="s">
        <v>143</v>
      </c>
      <c r="AW138" s="14" t="s">
        <v>32</v>
      </c>
      <c r="AX138" s="14" t="s">
        <v>76</v>
      </c>
      <c r="AY138" s="271" t="s">
        <v>132</v>
      </c>
    </row>
    <row r="139" s="15" customFormat="1">
      <c r="A139" s="15"/>
      <c r="B139" s="272"/>
      <c r="C139" s="273"/>
      <c r="D139" s="251" t="s">
        <v>160</v>
      </c>
      <c r="E139" s="274" t="s">
        <v>1</v>
      </c>
      <c r="F139" s="275" t="s">
        <v>163</v>
      </c>
      <c r="G139" s="273"/>
      <c r="H139" s="276">
        <v>10.92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160</v>
      </c>
      <c r="AU139" s="282" t="s">
        <v>85</v>
      </c>
      <c r="AV139" s="15" t="s">
        <v>138</v>
      </c>
      <c r="AW139" s="15" t="s">
        <v>32</v>
      </c>
      <c r="AX139" s="15" t="s">
        <v>83</v>
      </c>
      <c r="AY139" s="282" t="s">
        <v>132</v>
      </c>
    </row>
    <row r="140" s="2" customFormat="1" ht="24.15" customHeight="1">
      <c r="A140" s="38"/>
      <c r="B140" s="39"/>
      <c r="C140" s="226" t="s">
        <v>164</v>
      </c>
      <c r="D140" s="226" t="s">
        <v>80</v>
      </c>
      <c r="E140" s="227" t="s">
        <v>165</v>
      </c>
      <c r="F140" s="228" t="s">
        <v>166</v>
      </c>
      <c r="G140" s="229" t="s">
        <v>136</v>
      </c>
      <c r="H140" s="230">
        <v>10.92</v>
      </c>
      <c r="I140" s="231"/>
      <c r="J140" s="232">
        <f>ROUND(I140*H140,2)</f>
        <v>0</v>
      </c>
      <c r="K140" s="228" t="s">
        <v>137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0.089219999999999994</v>
      </c>
      <c r="R140" s="235">
        <f>Q140*H140</f>
        <v>0.97428239999999988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138</v>
      </c>
      <c r="AT140" s="237" t="s">
        <v>80</v>
      </c>
      <c r="AU140" s="237" t="s">
        <v>85</v>
      </c>
      <c r="AY140" s="17" t="s">
        <v>132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138</v>
      </c>
      <c r="BM140" s="237" t="s">
        <v>167</v>
      </c>
    </row>
    <row r="141" s="13" customFormat="1">
      <c r="A141" s="13"/>
      <c r="B141" s="249"/>
      <c r="C141" s="250"/>
      <c r="D141" s="251" t="s">
        <v>160</v>
      </c>
      <c r="E141" s="252" t="s">
        <v>1</v>
      </c>
      <c r="F141" s="253" t="s">
        <v>168</v>
      </c>
      <c r="G141" s="250"/>
      <c r="H141" s="254">
        <v>10.92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160</v>
      </c>
      <c r="AU141" s="260" t="s">
        <v>85</v>
      </c>
      <c r="AV141" s="13" t="s">
        <v>85</v>
      </c>
      <c r="AW141" s="13" t="s">
        <v>32</v>
      </c>
      <c r="AX141" s="13" t="s">
        <v>76</v>
      </c>
      <c r="AY141" s="260" t="s">
        <v>132</v>
      </c>
    </row>
    <row r="142" s="14" customFormat="1">
      <c r="A142" s="14"/>
      <c r="B142" s="261"/>
      <c r="C142" s="262"/>
      <c r="D142" s="251" t="s">
        <v>160</v>
      </c>
      <c r="E142" s="263" t="s">
        <v>1</v>
      </c>
      <c r="F142" s="264" t="s">
        <v>162</v>
      </c>
      <c r="G142" s="262"/>
      <c r="H142" s="265">
        <v>10.92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160</v>
      </c>
      <c r="AU142" s="271" t="s">
        <v>85</v>
      </c>
      <c r="AV142" s="14" t="s">
        <v>143</v>
      </c>
      <c r="AW142" s="14" t="s">
        <v>32</v>
      </c>
      <c r="AX142" s="14" t="s">
        <v>76</v>
      </c>
      <c r="AY142" s="271" t="s">
        <v>132</v>
      </c>
    </row>
    <row r="143" s="15" customFormat="1">
      <c r="A143" s="15"/>
      <c r="B143" s="272"/>
      <c r="C143" s="273"/>
      <c r="D143" s="251" t="s">
        <v>160</v>
      </c>
      <c r="E143" s="274" t="s">
        <v>1</v>
      </c>
      <c r="F143" s="275" t="s">
        <v>163</v>
      </c>
      <c r="G143" s="273"/>
      <c r="H143" s="276">
        <v>10.92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2" t="s">
        <v>160</v>
      </c>
      <c r="AU143" s="282" t="s">
        <v>85</v>
      </c>
      <c r="AV143" s="15" t="s">
        <v>138</v>
      </c>
      <c r="AW143" s="15" t="s">
        <v>32</v>
      </c>
      <c r="AX143" s="15" t="s">
        <v>83</v>
      </c>
      <c r="AY143" s="282" t="s">
        <v>132</v>
      </c>
    </row>
    <row r="144" s="2" customFormat="1" ht="21.75" customHeight="1">
      <c r="A144" s="38"/>
      <c r="B144" s="39"/>
      <c r="C144" s="239" t="s">
        <v>169</v>
      </c>
      <c r="D144" s="239" t="s">
        <v>149</v>
      </c>
      <c r="E144" s="240" t="s">
        <v>170</v>
      </c>
      <c r="F144" s="241" t="s">
        <v>171</v>
      </c>
      <c r="G144" s="242" t="s">
        <v>136</v>
      </c>
      <c r="H144" s="243">
        <v>2.25</v>
      </c>
      <c r="I144" s="244"/>
      <c r="J144" s="245">
        <f>ROUND(I144*H144,2)</f>
        <v>0</v>
      </c>
      <c r="K144" s="241" t="s">
        <v>137</v>
      </c>
      <c r="L144" s="246"/>
      <c r="M144" s="247" t="s">
        <v>1</v>
      </c>
      <c r="N144" s="248" t="s">
        <v>41</v>
      </c>
      <c r="O144" s="91"/>
      <c r="P144" s="235">
        <f>O144*H144</f>
        <v>0</v>
      </c>
      <c r="Q144" s="235">
        <v>0.13100000000000001</v>
      </c>
      <c r="R144" s="235">
        <f>Q144*H144</f>
        <v>0.29475000000000001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153</v>
      </c>
      <c r="AT144" s="237" t="s">
        <v>149</v>
      </c>
      <c r="AU144" s="237" t="s">
        <v>85</v>
      </c>
      <c r="AY144" s="17" t="s">
        <v>132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138</v>
      </c>
      <c r="BM144" s="237" t="s">
        <v>172</v>
      </c>
    </row>
    <row r="145" s="13" customFormat="1">
      <c r="A145" s="13"/>
      <c r="B145" s="249"/>
      <c r="C145" s="250"/>
      <c r="D145" s="251" t="s">
        <v>160</v>
      </c>
      <c r="E145" s="252" t="s">
        <v>1</v>
      </c>
      <c r="F145" s="253" t="s">
        <v>173</v>
      </c>
      <c r="G145" s="250"/>
      <c r="H145" s="254">
        <v>2.1840000000000002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160</v>
      </c>
      <c r="AU145" s="260" t="s">
        <v>85</v>
      </c>
      <c r="AV145" s="13" t="s">
        <v>85</v>
      </c>
      <c r="AW145" s="13" t="s">
        <v>32</v>
      </c>
      <c r="AX145" s="13" t="s">
        <v>76</v>
      </c>
      <c r="AY145" s="260" t="s">
        <v>132</v>
      </c>
    </row>
    <row r="146" s="14" customFormat="1">
      <c r="A146" s="14"/>
      <c r="B146" s="261"/>
      <c r="C146" s="262"/>
      <c r="D146" s="251" t="s">
        <v>160</v>
      </c>
      <c r="E146" s="263" t="s">
        <v>1</v>
      </c>
      <c r="F146" s="264" t="s">
        <v>162</v>
      </c>
      <c r="G146" s="262"/>
      <c r="H146" s="265">
        <v>2.1840000000000002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160</v>
      </c>
      <c r="AU146" s="271" t="s">
        <v>85</v>
      </c>
      <c r="AV146" s="14" t="s">
        <v>143</v>
      </c>
      <c r="AW146" s="14" t="s">
        <v>32</v>
      </c>
      <c r="AX146" s="14" t="s">
        <v>76</v>
      </c>
      <c r="AY146" s="271" t="s">
        <v>132</v>
      </c>
    </row>
    <row r="147" s="15" customFormat="1">
      <c r="A147" s="15"/>
      <c r="B147" s="272"/>
      <c r="C147" s="273"/>
      <c r="D147" s="251" t="s">
        <v>160</v>
      </c>
      <c r="E147" s="274" t="s">
        <v>1</v>
      </c>
      <c r="F147" s="275" t="s">
        <v>163</v>
      </c>
      <c r="G147" s="273"/>
      <c r="H147" s="276">
        <v>2.1840000000000002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2" t="s">
        <v>160</v>
      </c>
      <c r="AU147" s="282" t="s">
        <v>85</v>
      </c>
      <c r="AV147" s="15" t="s">
        <v>138</v>
      </c>
      <c r="AW147" s="15" t="s">
        <v>32</v>
      </c>
      <c r="AX147" s="15" t="s">
        <v>83</v>
      </c>
      <c r="AY147" s="282" t="s">
        <v>132</v>
      </c>
    </row>
    <row r="148" s="13" customFormat="1">
      <c r="A148" s="13"/>
      <c r="B148" s="249"/>
      <c r="C148" s="250"/>
      <c r="D148" s="251" t="s">
        <v>160</v>
      </c>
      <c r="E148" s="250"/>
      <c r="F148" s="253" t="s">
        <v>174</v>
      </c>
      <c r="G148" s="250"/>
      <c r="H148" s="254">
        <v>2.25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160</v>
      </c>
      <c r="AU148" s="260" t="s">
        <v>85</v>
      </c>
      <c r="AV148" s="13" t="s">
        <v>85</v>
      </c>
      <c r="AW148" s="13" t="s">
        <v>4</v>
      </c>
      <c r="AX148" s="13" t="s">
        <v>83</v>
      </c>
      <c r="AY148" s="260" t="s">
        <v>132</v>
      </c>
    </row>
    <row r="149" s="2" customFormat="1" ht="24.15" customHeight="1">
      <c r="A149" s="38"/>
      <c r="B149" s="39"/>
      <c r="C149" s="239" t="s">
        <v>153</v>
      </c>
      <c r="D149" s="239" t="s">
        <v>149</v>
      </c>
      <c r="E149" s="240" t="s">
        <v>175</v>
      </c>
      <c r="F149" s="241" t="s">
        <v>176</v>
      </c>
      <c r="G149" s="242" t="s">
        <v>136</v>
      </c>
      <c r="H149" s="243">
        <v>8.9979999999999993</v>
      </c>
      <c r="I149" s="244"/>
      <c r="J149" s="245">
        <f>ROUND(I149*H149,2)</f>
        <v>0</v>
      </c>
      <c r="K149" s="241" t="s">
        <v>1</v>
      </c>
      <c r="L149" s="246"/>
      <c r="M149" s="247" t="s">
        <v>1</v>
      </c>
      <c r="N149" s="248" t="s">
        <v>41</v>
      </c>
      <c r="O149" s="91"/>
      <c r="P149" s="235">
        <f>O149*H149</f>
        <v>0</v>
      </c>
      <c r="Q149" s="235">
        <v>0.13100000000000001</v>
      </c>
      <c r="R149" s="235">
        <f>Q149*H149</f>
        <v>1.1787380000000001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153</v>
      </c>
      <c r="AT149" s="237" t="s">
        <v>149</v>
      </c>
      <c r="AU149" s="237" t="s">
        <v>85</v>
      </c>
      <c r="AY149" s="17" t="s">
        <v>132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138</v>
      </c>
      <c r="BM149" s="237" t="s">
        <v>177</v>
      </c>
    </row>
    <row r="150" s="13" customFormat="1">
      <c r="A150" s="13"/>
      <c r="B150" s="249"/>
      <c r="C150" s="250"/>
      <c r="D150" s="251" t="s">
        <v>160</v>
      </c>
      <c r="E150" s="252" t="s">
        <v>1</v>
      </c>
      <c r="F150" s="253" t="s">
        <v>178</v>
      </c>
      <c r="G150" s="250"/>
      <c r="H150" s="254">
        <v>8.7360000000000007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160</v>
      </c>
      <c r="AU150" s="260" t="s">
        <v>85</v>
      </c>
      <c r="AV150" s="13" t="s">
        <v>85</v>
      </c>
      <c r="AW150" s="13" t="s">
        <v>32</v>
      </c>
      <c r="AX150" s="13" t="s">
        <v>76</v>
      </c>
      <c r="AY150" s="260" t="s">
        <v>132</v>
      </c>
    </row>
    <row r="151" s="14" customFormat="1">
      <c r="A151" s="14"/>
      <c r="B151" s="261"/>
      <c r="C151" s="262"/>
      <c r="D151" s="251" t="s">
        <v>160</v>
      </c>
      <c r="E151" s="263" t="s">
        <v>1</v>
      </c>
      <c r="F151" s="264" t="s">
        <v>162</v>
      </c>
      <c r="G151" s="262"/>
      <c r="H151" s="265">
        <v>8.7360000000000007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160</v>
      </c>
      <c r="AU151" s="271" t="s">
        <v>85</v>
      </c>
      <c r="AV151" s="14" t="s">
        <v>143</v>
      </c>
      <c r="AW151" s="14" t="s">
        <v>32</v>
      </c>
      <c r="AX151" s="14" t="s">
        <v>76</v>
      </c>
      <c r="AY151" s="271" t="s">
        <v>132</v>
      </c>
    </row>
    <row r="152" s="15" customFormat="1">
      <c r="A152" s="15"/>
      <c r="B152" s="272"/>
      <c r="C152" s="273"/>
      <c r="D152" s="251" t="s">
        <v>160</v>
      </c>
      <c r="E152" s="274" t="s">
        <v>1</v>
      </c>
      <c r="F152" s="275" t="s">
        <v>163</v>
      </c>
      <c r="G152" s="273"/>
      <c r="H152" s="276">
        <v>8.7360000000000007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160</v>
      </c>
      <c r="AU152" s="282" t="s">
        <v>85</v>
      </c>
      <c r="AV152" s="15" t="s">
        <v>138</v>
      </c>
      <c r="AW152" s="15" t="s">
        <v>32</v>
      </c>
      <c r="AX152" s="15" t="s">
        <v>83</v>
      </c>
      <c r="AY152" s="282" t="s">
        <v>132</v>
      </c>
    </row>
    <row r="153" s="13" customFormat="1">
      <c r="A153" s="13"/>
      <c r="B153" s="249"/>
      <c r="C153" s="250"/>
      <c r="D153" s="251" t="s">
        <v>160</v>
      </c>
      <c r="E153" s="250"/>
      <c r="F153" s="253" t="s">
        <v>179</v>
      </c>
      <c r="G153" s="250"/>
      <c r="H153" s="254">
        <v>8.9979999999999993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160</v>
      </c>
      <c r="AU153" s="260" t="s">
        <v>85</v>
      </c>
      <c r="AV153" s="13" t="s">
        <v>85</v>
      </c>
      <c r="AW153" s="13" t="s">
        <v>4</v>
      </c>
      <c r="AX153" s="13" t="s">
        <v>83</v>
      </c>
      <c r="AY153" s="260" t="s">
        <v>132</v>
      </c>
    </row>
    <row r="154" s="12" customFormat="1" ht="22.8" customHeight="1">
      <c r="A154" s="12"/>
      <c r="B154" s="210"/>
      <c r="C154" s="211"/>
      <c r="D154" s="212" t="s">
        <v>75</v>
      </c>
      <c r="E154" s="224" t="s">
        <v>180</v>
      </c>
      <c r="F154" s="224" t="s">
        <v>181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SUM(P155:P167)</f>
        <v>0</v>
      </c>
      <c r="Q154" s="218"/>
      <c r="R154" s="219">
        <f>SUM(R155:R167)</f>
        <v>1.0973600000000001</v>
      </c>
      <c r="S154" s="218"/>
      <c r="T154" s="220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83</v>
      </c>
      <c r="AT154" s="222" t="s">
        <v>75</v>
      </c>
      <c r="AU154" s="222" t="s">
        <v>83</v>
      </c>
      <c r="AY154" s="221" t="s">
        <v>132</v>
      </c>
      <c r="BK154" s="223">
        <f>SUM(BK155:BK167)</f>
        <v>0</v>
      </c>
    </row>
    <row r="155" s="2" customFormat="1" ht="24.15" customHeight="1">
      <c r="A155" s="38"/>
      <c r="B155" s="39"/>
      <c r="C155" s="226" t="s">
        <v>180</v>
      </c>
      <c r="D155" s="226" t="s">
        <v>80</v>
      </c>
      <c r="E155" s="227" t="s">
        <v>182</v>
      </c>
      <c r="F155" s="228" t="s">
        <v>183</v>
      </c>
      <c r="G155" s="229" t="s">
        <v>152</v>
      </c>
      <c r="H155" s="230">
        <v>16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138</v>
      </c>
      <c r="AT155" s="237" t="s">
        <v>80</v>
      </c>
      <c r="AU155" s="237" t="s">
        <v>85</v>
      </c>
      <c r="AY155" s="17" t="s">
        <v>132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138</v>
      </c>
      <c r="BM155" s="237" t="s">
        <v>184</v>
      </c>
    </row>
    <row r="156" s="2" customFormat="1" ht="24.15" customHeight="1">
      <c r="A156" s="38"/>
      <c r="B156" s="39"/>
      <c r="C156" s="226" t="s">
        <v>185</v>
      </c>
      <c r="D156" s="226" t="s">
        <v>80</v>
      </c>
      <c r="E156" s="227" t="s">
        <v>186</v>
      </c>
      <c r="F156" s="228" t="s">
        <v>187</v>
      </c>
      <c r="G156" s="229" t="s">
        <v>188</v>
      </c>
      <c r="H156" s="230">
        <v>1.0940000000000001</v>
      </c>
      <c r="I156" s="231"/>
      <c r="J156" s="232">
        <f>ROUND(I156*H156,2)</f>
        <v>0</v>
      </c>
      <c r="K156" s="228" t="s">
        <v>137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138</v>
      </c>
      <c r="AT156" s="237" t="s">
        <v>80</v>
      </c>
      <c r="AU156" s="237" t="s">
        <v>85</v>
      </c>
      <c r="AY156" s="17" t="s">
        <v>132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138</v>
      </c>
      <c r="BM156" s="237" t="s">
        <v>189</v>
      </c>
    </row>
    <row r="157" s="13" customFormat="1">
      <c r="A157" s="13"/>
      <c r="B157" s="249"/>
      <c r="C157" s="250"/>
      <c r="D157" s="251" t="s">
        <v>160</v>
      </c>
      <c r="E157" s="252" t="s">
        <v>1</v>
      </c>
      <c r="F157" s="253" t="s">
        <v>190</v>
      </c>
      <c r="G157" s="250"/>
      <c r="H157" s="254">
        <v>0.502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160</v>
      </c>
      <c r="AU157" s="260" t="s">
        <v>85</v>
      </c>
      <c r="AV157" s="13" t="s">
        <v>85</v>
      </c>
      <c r="AW157" s="13" t="s">
        <v>32</v>
      </c>
      <c r="AX157" s="13" t="s">
        <v>76</v>
      </c>
      <c r="AY157" s="260" t="s">
        <v>132</v>
      </c>
    </row>
    <row r="158" s="13" customFormat="1">
      <c r="A158" s="13"/>
      <c r="B158" s="249"/>
      <c r="C158" s="250"/>
      <c r="D158" s="251" t="s">
        <v>160</v>
      </c>
      <c r="E158" s="252" t="s">
        <v>1</v>
      </c>
      <c r="F158" s="253" t="s">
        <v>191</v>
      </c>
      <c r="G158" s="250"/>
      <c r="H158" s="254">
        <v>0.59199999999999997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160</v>
      </c>
      <c r="AU158" s="260" t="s">
        <v>85</v>
      </c>
      <c r="AV158" s="13" t="s">
        <v>85</v>
      </c>
      <c r="AW158" s="13" t="s">
        <v>32</v>
      </c>
      <c r="AX158" s="13" t="s">
        <v>76</v>
      </c>
      <c r="AY158" s="260" t="s">
        <v>132</v>
      </c>
    </row>
    <row r="159" s="14" customFormat="1">
      <c r="A159" s="14"/>
      <c r="B159" s="261"/>
      <c r="C159" s="262"/>
      <c r="D159" s="251" t="s">
        <v>160</v>
      </c>
      <c r="E159" s="263" t="s">
        <v>1</v>
      </c>
      <c r="F159" s="264" t="s">
        <v>162</v>
      </c>
      <c r="G159" s="262"/>
      <c r="H159" s="265">
        <v>1.0940000000000001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160</v>
      </c>
      <c r="AU159" s="271" t="s">
        <v>85</v>
      </c>
      <c r="AV159" s="14" t="s">
        <v>143</v>
      </c>
      <c r="AW159" s="14" t="s">
        <v>32</v>
      </c>
      <c r="AX159" s="14" t="s">
        <v>76</v>
      </c>
      <c r="AY159" s="271" t="s">
        <v>132</v>
      </c>
    </row>
    <row r="160" s="15" customFormat="1">
      <c r="A160" s="15"/>
      <c r="B160" s="272"/>
      <c r="C160" s="273"/>
      <c r="D160" s="251" t="s">
        <v>160</v>
      </c>
      <c r="E160" s="274" t="s">
        <v>1</v>
      </c>
      <c r="F160" s="275" t="s">
        <v>163</v>
      </c>
      <c r="G160" s="273"/>
      <c r="H160" s="276">
        <v>1.0940000000000001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160</v>
      </c>
      <c r="AU160" s="282" t="s">
        <v>85</v>
      </c>
      <c r="AV160" s="15" t="s">
        <v>138</v>
      </c>
      <c r="AW160" s="15" t="s">
        <v>32</v>
      </c>
      <c r="AX160" s="15" t="s">
        <v>83</v>
      </c>
      <c r="AY160" s="282" t="s">
        <v>132</v>
      </c>
    </row>
    <row r="161" s="2" customFormat="1" ht="24.15" customHeight="1">
      <c r="A161" s="38"/>
      <c r="B161" s="39"/>
      <c r="C161" s="239" t="s">
        <v>192</v>
      </c>
      <c r="D161" s="239" t="s">
        <v>149</v>
      </c>
      <c r="E161" s="240" t="s">
        <v>193</v>
      </c>
      <c r="F161" s="241" t="s">
        <v>194</v>
      </c>
      <c r="G161" s="242" t="s">
        <v>188</v>
      </c>
      <c r="H161" s="243">
        <v>1.0940000000000001</v>
      </c>
      <c r="I161" s="244"/>
      <c r="J161" s="245">
        <f>ROUND(I161*H161,2)</f>
        <v>0</v>
      </c>
      <c r="K161" s="241" t="s">
        <v>1</v>
      </c>
      <c r="L161" s="246"/>
      <c r="M161" s="247" t="s">
        <v>1</v>
      </c>
      <c r="N161" s="248" t="s">
        <v>41</v>
      </c>
      <c r="O161" s="91"/>
      <c r="P161" s="235">
        <f>O161*H161</f>
        <v>0</v>
      </c>
      <c r="Q161" s="235">
        <v>1</v>
      </c>
      <c r="R161" s="235">
        <f>Q161*H161</f>
        <v>1.0940000000000001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153</v>
      </c>
      <c r="AT161" s="237" t="s">
        <v>149</v>
      </c>
      <c r="AU161" s="237" t="s">
        <v>85</v>
      </c>
      <c r="AY161" s="17" t="s">
        <v>132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138</v>
      </c>
      <c r="BM161" s="237" t="s">
        <v>195</v>
      </c>
    </row>
    <row r="162" s="2" customFormat="1" ht="24.15" customHeight="1">
      <c r="A162" s="38"/>
      <c r="B162" s="39"/>
      <c r="C162" s="226" t="s">
        <v>196</v>
      </c>
      <c r="D162" s="226" t="s">
        <v>80</v>
      </c>
      <c r="E162" s="227" t="s">
        <v>197</v>
      </c>
      <c r="F162" s="228" t="s">
        <v>198</v>
      </c>
      <c r="G162" s="229" t="s">
        <v>147</v>
      </c>
      <c r="H162" s="230">
        <v>24</v>
      </c>
      <c r="I162" s="231"/>
      <c r="J162" s="232">
        <f>ROUND(I162*H162,2)</f>
        <v>0</v>
      </c>
      <c r="K162" s="228" t="s">
        <v>137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1.0000000000000001E-05</v>
      </c>
      <c r="R162" s="235">
        <f>Q162*H162</f>
        <v>0.00024000000000000003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138</v>
      </c>
      <c r="AT162" s="237" t="s">
        <v>80</v>
      </c>
      <c r="AU162" s="237" t="s">
        <v>85</v>
      </c>
      <c r="AY162" s="17" t="s">
        <v>132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138</v>
      </c>
      <c r="BM162" s="237" t="s">
        <v>199</v>
      </c>
    </row>
    <row r="163" s="13" customFormat="1">
      <c r="A163" s="13"/>
      <c r="B163" s="249"/>
      <c r="C163" s="250"/>
      <c r="D163" s="251" t="s">
        <v>160</v>
      </c>
      <c r="E163" s="252" t="s">
        <v>1</v>
      </c>
      <c r="F163" s="253" t="s">
        <v>200</v>
      </c>
      <c r="G163" s="250"/>
      <c r="H163" s="254">
        <v>24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160</v>
      </c>
      <c r="AU163" s="260" t="s">
        <v>85</v>
      </c>
      <c r="AV163" s="13" t="s">
        <v>85</v>
      </c>
      <c r="AW163" s="13" t="s">
        <v>32</v>
      </c>
      <c r="AX163" s="13" t="s">
        <v>76</v>
      </c>
      <c r="AY163" s="260" t="s">
        <v>132</v>
      </c>
    </row>
    <row r="164" s="14" customFormat="1">
      <c r="A164" s="14"/>
      <c r="B164" s="261"/>
      <c r="C164" s="262"/>
      <c r="D164" s="251" t="s">
        <v>160</v>
      </c>
      <c r="E164" s="263" t="s">
        <v>1</v>
      </c>
      <c r="F164" s="264" t="s">
        <v>162</v>
      </c>
      <c r="G164" s="262"/>
      <c r="H164" s="265">
        <v>24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160</v>
      </c>
      <c r="AU164" s="271" t="s">
        <v>85</v>
      </c>
      <c r="AV164" s="14" t="s">
        <v>143</v>
      </c>
      <c r="AW164" s="14" t="s">
        <v>32</v>
      </c>
      <c r="AX164" s="14" t="s">
        <v>76</v>
      </c>
      <c r="AY164" s="271" t="s">
        <v>132</v>
      </c>
    </row>
    <row r="165" s="15" customFormat="1">
      <c r="A165" s="15"/>
      <c r="B165" s="272"/>
      <c r="C165" s="273"/>
      <c r="D165" s="251" t="s">
        <v>160</v>
      </c>
      <c r="E165" s="274" t="s">
        <v>1</v>
      </c>
      <c r="F165" s="275" t="s">
        <v>163</v>
      </c>
      <c r="G165" s="273"/>
      <c r="H165" s="276">
        <v>24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2" t="s">
        <v>160</v>
      </c>
      <c r="AU165" s="282" t="s">
        <v>85</v>
      </c>
      <c r="AV165" s="15" t="s">
        <v>138</v>
      </c>
      <c r="AW165" s="15" t="s">
        <v>32</v>
      </c>
      <c r="AX165" s="15" t="s">
        <v>83</v>
      </c>
      <c r="AY165" s="282" t="s">
        <v>132</v>
      </c>
    </row>
    <row r="166" s="2" customFormat="1" ht="21.75" customHeight="1">
      <c r="A166" s="38"/>
      <c r="B166" s="39"/>
      <c r="C166" s="226" t="s">
        <v>201</v>
      </c>
      <c r="D166" s="226" t="s">
        <v>80</v>
      </c>
      <c r="E166" s="227" t="s">
        <v>202</v>
      </c>
      <c r="F166" s="228" t="s">
        <v>203</v>
      </c>
      <c r="G166" s="229" t="s">
        <v>147</v>
      </c>
      <c r="H166" s="230">
        <v>24</v>
      </c>
      <c r="I166" s="231"/>
      <c r="J166" s="232">
        <f>ROUND(I166*H166,2)</f>
        <v>0</v>
      </c>
      <c r="K166" s="228" t="s">
        <v>137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0.00012999999999999999</v>
      </c>
      <c r="R166" s="235">
        <f>Q166*H166</f>
        <v>0.0031199999999999995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138</v>
      </c>
      <c r="AT166" s="237" t="s">
        <v>80</v>
      </c>
      <c r="AU166" s="237" t="s">
        <v>85</v>
      </c>
      <c r="AY166" s="17" t="s">
        <v>132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138</v>
      </c>
      <c r="BM166" s="237" t="s">
        <v>204</v>
      </c>
    </row>
    <row r="167" s="2" customFormat="1" ht="24.15" customHeight="1">
      <c r="A167" s="38"/>
      <c r="B167" s="39"/>
      <c r="C167" s="226" t="s">
        <v>205</v>
      </c>
      <c r="D167" s="226" t="s">
        <v>80</v>
      </c>
      <c r="E167" s="227" t="s">
        <v>206</v>
      </c>
      <c r="F167" s="228" t="s">
        <v>207</v>
      </c>
      <c r="G167" s="229" t="s">
        <v>136</v>
      </c>
      <c r="H167" s="230">
        <v>10.92</v>
      </c>
      <c r="I167" s="231"/>
      <c r="J167" s="232">
        <f>ROUND(I167*H167,2)</f>
        <v>0</v>
      </c>
      <c r="K167" s="228" t="s">
        <v>137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138</v>
      </c>
      <c r="AT167" s="237" t="s">
        <v>80</v>
      </c>
      <c r="AU167" s="237" t="s">
        <v>85</v>
      </c>
      <c r="AY167" s="17" t="s">
        <v>132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138</v>
      </c>
      <c r="BM167" s="237" t="s">
        <v>208</v>
      </c>
    </row>
    <row r="168" s="12" customFormat="1" ht="22.8" customHeight="1">
      <c r="A168" s="12"/>
      <c r="B168" s="210"/>
      <c r="C168" s="211"/>
      <c r="D168" s="212" t="s">
        <v>75</v>
      </c>
      <c r="E168" s="224" t="s">
        <v>209</v>
      </c>
      <c r="F168" s="224" t="s">
        <v>210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SUM(P169:P175)</f>
        <v>0</v>
      </c>
      <c r="Q168" s="218"/>
      <c r="R168" s="219">
        <f>SUM(R169:R175)</f>
        <v>0</v>
      </c>
      <c r="S168" s="218"/>
      <c r="T168" s="220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83</v>
      </c>
      <c r="AT168" s="222" t="s">
        <v>75</v>
      </c>
      <c r="AU168" s="222" t="s">
        <v>83</v>
      </c>
      <c r="AY168" s="221" t="s">
        <v>132</v>
      </c>
      <c r="BK168" s="223">
        <f>SUM(BK169:BK175)</f>
        <v>0</v>
      </c>
    </row>
    <row r="169" s="2" customFormat="1" ht="16.5" customHeight="1">
      <c r="A169" s="38"/>
      <c r="B169" s="39"/>
      <c r="C169" s="226" t="s">
        <v>8</v>
      </c>
      <c r="D169" s="226" t="s">
        <v>80</v>
      </c>
      <c r="E169" s="227" t="s">
        <v>211</v>
      </c>
      <c r="F169" s="228" t="s">
        <v>212</v>
      </c>
      <c r="G169" s="229" t="s">
        <v>188</v>
      </c>
      <c r="H169" s="230">
        <v>0.56799999999999995</v>
      </c>
      <c r="I169" s="231"/>
      <c r="J169" s="232">
        <f>ROUND(I169*H169,2)</f>
        <v>0</v>
      </c>
      <c r="K169" s="228" t="s">
        <v>137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138</v>
      </c>
      <c r="AT169" s="237" t="s">
        <v>80</v>
      </c>
      <c r="AU169" s="237" t="s">
        <v>85</v>
      </c>
      <c r="AY169" s="17" t="s">
        <v>132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138</v>
      </c>
      <c r="BM169" s="237" t="s">
        <v>213</v>
      </c>
    </row>
    <row r="170" s="13" customFormat="1">
      <c r="A170" s="13"/>
      <c r="B170" s="249"/>
      <c r="C170" s="250"/>
      <c r="D170" s="251" t="s">
        <v>160</v>
      </c>
      <c r="E170" s="252" t="s">
        <v>1</v>
      </c>
      <c r="F170" s="253" t="s">
        <v>214</v>
      </c>
      <c r="G170" s="250"/>
      <c r="H170" s="254">
        <v>0.56799999999999995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160</v>
      </c>
      <c r="AU170" s="260" t="s">
        <v>85</v>
      </c>
      <c r="AV170" s="13" t="s">
        <v>85</v>
      </c>
      <c r="AW170" s="13" t="s">
        <v>32</v>
      </c>
      <c r="AX170" s="13" t="s">
        <v>76</v>
      </c>
      <c r="AY170" s="260" t="s">
        <v>132</v>
      </c>
    </row>
    <row r="171" s="14" customFormat="1">
      <c r="A171" s="14"/>
      <c r="B171" s="261"/>
      <c r="C171" s="262"/>
      <c r="D171" s="251" t="s">
        <v>160</v>
      </c>
      <c r="E171" s="263" t="s">
        <v>1</v>
      </c>
      <c r="F171" s="264" t="s">
        <v>162</v>
      </c>
      <c r="G171" s="262"/>
      <c r="H171" s="265">
        <v>0.56799999999999995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160</v>
      </c>
      <c r="AU171" s="271" t="s">
        <v>85</v>
      </c>
      <c r="AV171" s="14" t="s">
        <v>143</v>
      </c>
      <c r="AW171" s="14" t="s">
        <v>32</v>
      </c>
      <c r="AX171" s="14" t="s">
        <v>76</v>
      </c>
      <c r="AY171" s="271" t="s">
        <v>132</v>
      </c>
    </row>
    <row r="172" s="15" customFormat="1">
      <c r="A172" s="15"/>
      <c r="B172" s="272"/>
      <c r="C172" s="273"/>
      <c r="D172" s="251" t="s">
        <v>160</v>
      </c>
      <c r="E172" s="274" t="s">
        <v>1</v>
      </c>
      <c r="F172" s="275" t="s">
        <v>163</v>
      </c>
      <c r="G172" s="273"/>
      <c r="H172" s="276">
        <v>0.56799999999999995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160</v>
      </c>
      <c r="AU172" s="282" t="s">
        <v>85</v>
      </c>
      <c r="AV172" s="15" t="s">
        <v>138</v>
      </c>
      <c r="AW172" s="15" t="s">
        <v>32</v>
      </c>
      <c r="AX172" s="15" t="s">
        <v>83</v>
      </c>
      <c r="AY172" s="282" t="s">
        <v>132</v>
      </c>
    </row>
    <row r="173" s="2" customFormat="1" ht="24.15" customHeight="1">
      <c r="A173" s="38"/>
      <c r="B173" s="39"/>
      <c r="C173" s="226" t="s">
        <v>215</v>
      </c>
      <c r="D173" s="226" t="s">
        <v>80</v>
      </c>
      <c r="E173" s="227" t="s">
        <v>216</v>
      </c>
      <c r="F173" s="228" t="s">
        <v>217</v>
      </c>
      <c r="G173" s="229" t="s">
        <v>188</v>
      </c>
      <c r="H173" s="230">
        <v>5.1120000000000001</v>
      </c>
      <c r="I173" s="231"/>
      <c r="J173" s="232">
        <f>ROUND(I173*H173,2)</f>
        <v>0</v>
      </c>
      <c r="K173" s="228" t="s">
        <v>137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138</v>
      </c>
      <c r="AT173" s="237" t="s">
        <v>80</v>
      </c>
      <c r="AU173" s="237" t="s">
        <v>85</v>
      </c>
      <c r="AY173" s="17" t="s">
        <v>132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138</v>
      </c>
      <c r="BM173" s="237" t="s">
        <v>218</v>
      </c>
    </row>
    <row r="174" s="13" customFormat="1">
      <c r="A174" s="13"/>
      <c r="B174" s="249"/>
      <c r="C174" s="250"/>
      <c r="D174" s="251" t="s">
        <v>160</v>
      </c>
      <c r="E174" s="250"/>
      <c r="F174" s="253" t="s">
        <v>219</v>
      </c>
      <c r="G174" s="250"/>
      <c r="H174" s="254">
        <v>5.1120000000000001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160</v>
      </c>
      <c r="AU174" s="260" t="s">
        <v>85</v>
      </c>
      <c r="AV174" s="13" t="s">
        <v>85</v>
      </c>
      <c r="AW174" s="13" t="s">
        <v>4</v>
      </c>
      <c r="AX174" s="13" t="s">
        <v>83</v>
      </c>
      <c r="AY174" s="260" t="s">
        <v>132</v>
      </c>
    </row>
    <row r="175" s="2" customFormat="1" ht="37.8" customHeight="1">
      <c r="A175" s="38"/>
      <c r="B175" s="39"/>
      <c r="C175" s="226" t="s">
        <v>220</v>
      </c>
      <c r="D175" s="226" t="s">
        <v>80</v>
      </c>
      <c r="E175" s="227" t="s">
        <v>221</v>
      </c>
      <c r="F175" s="228" t="s">
        <v>222</v>
      </c>
      <c r="G175" s="229" t="s">
        <v>188</v>
      </c>
      <c r="H175" s="230">
        <v>0.56799999999999995</v>
      </c>
      <c r="I175" s="231"/>
      <c r="J175" s="232">
        <f>ROUND(I175*H175,2)</f>
        <v>0</v>
      </c>
      <c r="K175" s="228" t="s">
        <v>137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138</v>
      </c>
      <c r="AT175" s="237" t="s">
        <v>80</v>
      </c>
      <c r="AU175" s="237" t="s">
        <v>85</v>
      </c>
      <c r="AY175" s="17" t="s">
        <v>132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138</v>
      </c>
      <c r="BM175" s="237" t="s">
        <v>223</v>
      </c>
    </row>
    <row r="176" s="12" customFormat="1" ht="22.8" customHeight="1">
      <c r="A176" s="12"/>
      <c r="B176" s="210"/>
      <c r="C176" s="211"/>
      <c r="D176" s="212" t="s">
        <v>75</v>
      </c>
      <c r="E176" s="224" t="s">
        <v>224</v>
      </c>
      <c r="F176" s="224" t="s">
        <v>225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P177</f>
        <v>0</v>
      </c>
      <c r="Q176" s="218"/>
      <c r="R176" s="219">
        <f>R177</f>
        <v>0</v>
      </c>
      <c r="S176" s="218"/>
      <c r="T176" s="220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83</v>
      </c>
      <c r="AT176" s="222" t="s">
        <v>75</v>
      </c>
      <c r="AU176" s="222" t="s">
        <v>83</v>
      </c>
      <c r="AY176" s="221" t="s">
        <v>132</v>
      </c>
      <c r="BK176" s="223">
        <f>BK177</f>
        <v>0</v>
      </c>
    </row>
    <row r="177" s="2" customFormat="1" ht="24.15" customHeight="1">
      <c r="A177" s="38"/>
      <c r="B177" s="39"/>
      <c r="C177" s="226" t="s">
        <v>226</v>
      </c>
      <c r="D177" s="226" t="s">
        <v>80</v>
      </c>
      <c r="E177" s="227" t="s">
        <v>227</v>
      </c>
      <c r="F177" s="228" t="s">
        <v>228</v>
      </c>
      <c r="G177" s="229" t="s">
        <v>188</v>
      </c>
      <c r="H177" s="230">
        <v>5.4809999999999999</v>
      </c>
      <c r="I177" s="231"/>
      <c r="J177" s="232">
        <f>ROUND(I177*H177,2)</f>
        <v>0</v>
      </c>
      <c r="K177" s="228" t="s">
        <v>137</v>
      </c>
      <c r="L177" s="44"/>
      <c r="M177" s="283" t="s">
        <v>1</v>
      </c>
      <c r="N177" s="284" t="s">
        <v>41</v>
      </c>
      <c r="O177" s="285"/>
      <c r="P177" s="286">
        <f>O177*H177</f>
        <v>0</v>
      </c>
      <c r="Q177" s="286">
        <v>0</v>
      </c>
      <c r="R177" s="286">
        <f>Q177*H177</f>
        <v>0</v>
      </c>
      <c r="S177" s="286">
        <v>0</v>
      </c>
      <c r="T177" s="28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138</v>
      </c>
      <c r="AT177" s="237" t="s">
        <v>80</v>
      </c>
      <c r="AU177" s="237" t="s">
        <v>85</v>
      </c>
      <c r="AY177" s="17" t="s">
        <v>132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138</v>
      </c>
      <c r="BM177" s="237" t="s">
        <v>229</v>
      </c>
    </row>
    <row r="178" s="2" customFormat="1" ht="6.96" customHeight="1">
      <c r="A178" s="38"/>
      <c r="B178" s="66"/>
      <c r="C178" s="67"/>
      <c r="D178" s="67"/>
      <c r="E178" s="67"/>
      <c r="F178" s="67"/>
      <c r="G178" s="67"/>
      <c r="H178" s="67"/>
      <c r="I178" s="67"/>
      <c r="J178" s="67"/>
      <c r="K178" s="67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4C7ezhw1brsTy/qa/PxPA3Ycf47bBtMQywZQUmdsO9YcD4rEZ7aYiYo8jJrXAjf5wiBSut2FDcu2EbNqRbn1GA==" hashValue="O1n5L2Ic5x6bRcdm3NSgZcKauAm+gepZbRGSMZCQvdPrJp6uFACqdo6hgyBsmRk4Al9qVZDnVtDSyoiBFTaeMA==" algorithmName="SHA-512" password="C6CD"/>
  <autoFilter ref="C126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Univerzita Hradec Králové - Úprava respiria a zázemí IPaKC - Kolárna</v>
      </c>
      <c r="F7" s="150"/>
      <c r="G7" s="150"/>
      <c r="H7" s="150"/>
      <c r="L7" s="20"/>
    </row>
    <row r="8" s="1" customFormat="1" ht="12" customHeight="1">
      <c r="B8" s="20"/>
      <c r="D8" s="150" t="s">
        <v>101</v>
      </c>
      <c r="L8" s="20"/>
    </row>
    <row r="9" s="2" customFormat="1" ht="16.5" customHeight="1">
      <c r="A9" s="38"/>
      <c r="B9" s="44"/>
      <c r="C9" s="38"/>
      <c r="D9" s="38"/>
      <c r="E9" s="151" t="s">
        <v>102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231</v>
      </c>
      <c r="G14" s="38"/>
      <c r="H14" s="38"/>
      <c r="I14" s="150" t="s">
        <v>22</v>
      </c>
      <c r="J14" s="153" t="str">
        <f>'Rekapitulace stavby'!AN8</f>
        <v>21. 2. 2023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Univerzita Hradec Králové</v>
      </c>
      <c r="F17" s="38"/>
      <c r="G17" s="38"/>
      <c r="H17" s="38"/>
      <c r="I17" s="150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ATELIER H1 &amp; ATELIER HÁJEK s.r.o.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Martin Škrabal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ROUND((SUM(BE125:BE146)),  2)</f>
        <v>0</v>
      </c>
      <c r="G35" s="38"/>
      <c r="H35" s="38"/>
      <c r="I35" s="164">
        <v>0.20999999999999999</v>
      </c>
      <c r="J35" s="163">
        <f>ROUND(((SUM(BE125:BE146))*I35),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ROUND((SUM(BF125:BF146)),  2)</f>
        <v>0</v>
      </c>
      <c r="G36" s="38"/>
      <c r="H36" s="38"/>
      <c r="I36" s="164">
        <v>0.14999999999999999</v>
      </c>
      <c r="J36" s="163">
        <f>ROUND(((SUM(BF125:BF146))*I36),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ROUND((SUM(BG125:BG146)),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ROUND((SUM(BH125:BH146)),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ROUND((SUM(BI125:BI146)),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Univerzita Hradec Králové - Úprava respiria a zázemí IPaKC - Kolárna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SIL - Silnoproud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Univerzita Hradec Králové</v>
      </c>
      <c r="G93" s="40"/>
      <c r="H93" s="40"/>
      <c r="I93" s="32" t="s">
        <v>30</v>
      </c>
      <c r="J93" s="36" t="str">
        <f>E23</f>
        <v>ATELIER H1 &amp; ATELIER HÁJEK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Škrabal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106</v>
      </c>
      <c r="D96" s="185"/>
      <c r="E96" s="185"/>
      <c r="F96" s="185"/>
      <c r="G96" s="185"/>
      <c r="H96" s="185"/>
      <c r="I96" s="185"/>
      <c r="J96" s="186" t="s">
        <v>107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108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188"/>
      <c r="C99" s="189"/>
      <c r="D99" s="190" t="s">
        <v>232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233</v>
      </c>
      <c r="E100" s="191"/>
      <c r="F100" s="191"/>
      <c r="G100" s="191"/>
      <c r="H100" s="191"/>
      <c r="I100" s="191"/>
      <c r="J100" s="192">
        <f>J131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234</v>
      </c>
      <c r="E101" s="191"/>
      <c r="F101" s="191"/>
      <c r="G101" s="191"/>
      <c r="H101" s="191"/>
      <c r="I101" s="191"/>
      <c r="J101" s="192">
        <f>J133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235</v>
      </c>
      <c r="E102" s="191"/>
      <c r="F102" s="191"/>
      <c r="G102" s="191"/>
      <c r="H102" s="191"/>
      <c r="I102" s="191"/>
      <c r="J102" s="192">
        <f>J136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8"/>
      <c r="C103" s="189"/>
      <c r="D103" s="190" t="s">
        <v>236</v>
      </c>
      <c r="E103" s="191"/>
      <c r="F103" s="191"/>
      <c r="G103" s="191"/>
      <c r="H103" s="191"/>
      <c r="I103" s="191"/>
      <c r="J103" s="192">
        <f>J138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Univerzita Hradec Králové - Úprava respiria a zázemí IPaKC - Kolárna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101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102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SIL - Silnoproud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21. 2. 2023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40"/>
      <c r="E121" s="40"/>
      <c r="F121" s="27" t="str">
        <f>E17</f>
        <v>Univerzita Hradec Králové</v>
      </c>
      <c r="G121" s="40"/>
      <c r="H121" s="40"/>
      <c r="I121" s="32" t="s">
        <v>30</v>
      </c>
      <c r="J121" s="36" t="str">
        <f>E23</f>
        <v>ATELIER H1 &amp; ATELIER HÁJEK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33</v>
      </c>
      <c r="J122" s="36" t="str">
        <f>E26</f>
        <v>Martin Škrabal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118</v>
      </c>
      <c r="D124" s="202" t="s">
        <v>61</v>
      </c>
      <c r="E124" s="202" t="s">
        <v>57</v>
      </c>
      <c r="F124" s="202" t="s">
        <v>58</v>
      </c>
      <c r="G124" s="202" t="s">
        <v>119</v>
      </c>
      <c r="H124" s="202" t="s">
        <v>120</v>
      </c>
      <c r="I124" s="202" t="s">
        <v>121</v>
      </c>
      <c r="J124" s="202" t="s">
        <v>107</v>
      </c>
      <c r="K124" s="203" t="s">
        <v>122</v>
      </c>
      <c r="L124" s="204"/>
      <c r="M124" s="100" t="s">
        <v>1</v>
      </c>
      <c r="N124" s="101" t="s">
        <v>40</v>
      </c>
      <c r="O124" s="101" t="s">
        <v>123</v>
      </c>
      <c r="P124" s="101" t="s">
        <v>124</v>
      </c>
      <c r="Q124" s="101" t="s">
        <v>125</v>
      </c>
      <c r="R124" s="101" t="s">
        <v>126</v>
      </c>
      <c r="S124" s="101" t="s">
        <v>127</v>
      </c>
      <c r="T124" s="102" t="s">
        <v>128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129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P126+P127+P128+P131+P133+P136+P138</f>
        <v>0</v>
      </c>
      <c r="Q125" s="104"/>
      <c r="R125" s="207">
        <f>R126+R127+R128+R131+R133+R136+R138</f>
        <v>0</v>
      </c>
      <c r="S125" s="104"/>
      <c r="T125" s="208">
        <f>T126+T127+T128+T131+T133+T136+T138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109</v>
      </c>
      <c r="BK125" s="209">
        <f>BK126+BK127+BK128+BK131+BK133+BK136+BK138</f>
        <v>0</v>
      </c>
    </row>
    <row r="126" s="2" customFormat="1" ht="16.5" customHeight="1">
      <c r="A126" s="38"/>
      <c r="B126" s="39"/>
      <c r="C126" s="226" t="s">
        <v>83</v>
      </c>
      <c r="D126" s="226" t="s">
        <v>80</v>
      </c>
      <c r="E126" s="227" t="s">
        <v>237</v>
      </c>
      <c r="F126" s="228" t="s">
        <v>238</v>
      </c>
      <c r="G126" s="229" t="s">
        <v>152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138</v>
      </c>
      <c r="AT126" s="237" t="s">
        <v>80</v>
      </c>
      <c r="AU126" s="237" t="s">
        <v>76</v>
      </c>
      <c r="AY126" s="17" t="s">
        <v>132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138</v>
      </c>
      <c r="BM126" s="237" t="s">
        <v>85</v>
      </c>
    </row>
    <row r="127" s="2" customFormat="1" ht="16.5" customHeight="1">
      <c r="A127" s="38"/>
      <c r="B127" s="39"/>
      <c r="C127" s="226" t="s">
        <v>85</v>
      </c>
      <c r="D127" s="226" t="s">
        <v>80</v>
      </c>
      <c r="E127" s="227" t="s">
        <v>239</v>
      </c>
      <c r="F127" s="228" t="s">
        <v>240</v>
      </c>
      <c r="G127" s="229" t="s">
        <v>241</v>
      </c>
      <c r="H127" s="230">
        <v>15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138</v>
      </c>
      <c r="AT127" s="237" t="s">
        <v>80</v>
      </c>
      <c r="AU127" s="237" t="s">
        <v>76</v>
      </c>
      <c r="AY127" s="17" t="s">
        <v>132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138</v>
      </c>
      <c r="BM127" s="237" t="s">
        <v>138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242</v>
      </c>
      <c r="F128" s="213" t="s">
        <v>243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SUM(P129:P130)</f>
        <v>0</v>
      </c>
      <c r="Q128" s="218"/>
      <c r="R128" s="219">
        <f>SUM(R129:R130)</f>
        <v>0</v>
      </c>
      <c r="S128" s="218"/>
      <c r="T128" s="22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76</v>
      </c>
      <c r="AY128" s="221" t="s">
        <v>132</v>
      </c>
      <c r="BK128" s="223">
        <f>SUM(BK129:BK130)</f>
        <v>0</v>
      </c>
    </row>
    <row r="129" s="2" customFormat="1" ht="16.5" customHeight="1">
      <c r="A129" s="38"/>
      <c r="B129" s="39"/>
      <c r="C129" s="226" t="s">
        <v>143</v>
      </c>
      <c r="D129" s="226" t="s">
        <v>80</v>
      </c>
      <c r="E129" s="227" t="s">
        <v>244</v>
      </c>
      <c r="F129" s="228" t="s">
        <v>245</v>
      </c>
      <c r="G129" s="229" t="s">
        <v>241</v>
      </c>
      <c r="H129" s="230">
        <v>4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138</v>
      </c>
      <c r="AT129" s="237" t="s">
        <v>80</v>
      </c>
      <c r="AU129" s="237" t="s">
        <v>83</v>
      </c>
      <c r="AY129" s="17" t="s">
        <v>132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138</v>
      </c>
      <c r="BM129" s="237" t="s">
        <v>164</v>
      </c>
    </row>
    <row r="130" s="2" customFormat="1" ht="16.5" customHeight="1">
      <c r="A130" s="38"/>
      <c r="B130" s="39"/>
      <c r="C130" s="226" t="s">
        <v>138</v>
      </c>
      <c r="D130" s="226" t="s">
        <v>80</v>
      </c>
      <c r="E130" s="227" t="s">
        <v>246</v>
      </c>
      <c r="F130" s="228" t="s">
        <v>247</v>
      </c>
      <c r="G130" s="229" t="s">
        <v>241</v>
      </c>
      <c r="H130" s="230">
        <v>30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138</v>
      </c>
      <c r="AT130" s="237" t="s">
        <v>80</v>
      </c>
      <c r="AU130" s="237" t="s">
        <v>83</v>
      </c>
      <c r="AY130" s="17" t="s">
        <v>132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138</v>
      </c>
      <c r="BM130" s="237" t="s">
        <v>153</v>
      </c>
    </row>
    <row r="131" s="12" customFormat="1" ht="25.92" customHeight="1">
      <c r="A131" s="12"/>
      <c r="B131" s="210"/>
      <c r="C131" s="211"/>
      <c r="D131" s="212" t="s">
        <v>75</v>
      </c>
      <c r="E131" s="213" t="s">
        <v>248</v>
      </c>
      <c r="F131" s="213" t="s">
        <v>249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</f>
        <v>0</v>
      </c>
      <c r="Q131" s="218"/>
      <c r="R131" s="219">
        <f>R132</f>
        <v>0</v>
      </c>
      <c r="S131" s="218"/>
      <c r="T131" s="22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76</v>
      </c>
      <c r="AY131" s="221" t="s">
        <v>132</v>
      </c>
      <c r="BK131" s="223">
        <f>BK132</f>
        <v>0</v>
      </c>
    </row>
    <row r="132" s="2" customFormat="1" ht="16.5" customHeight="1">
      <c r="A132" s="38"/>
      <c r="B132" s="39"/>
      <c r="C132" s="226" t="s">
        <v>155</v>
      </c>
      <c r="D132" s="226" t="s">
        <v>80</v>
      </c>
      <c r="E132" s="227" t="s">
        <v>250</v>
      </c>
      <c r="F132" s="228" t="s">
        <v>251</v>
      </c>
      <c r="G132" s="229" t="s">
        <v>152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138</v>
      </c>
      <c r="AT132" s="237" t="s">
        <v>80</v>
      </c>
      <c r="AU132" s="237" t="s">
        <v>83</v>
      </c>
      <c r="AY132" s="17" t="s">
        <v>132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138</v>
      </c>
      <c r="BM132" s="237" t="s">
        <v>185</v>
      </c>
    </row>
    <row r="133" s="12" customFormat="1" ht="25.92" customHeight="1">
      <c r="A133" s="12"/>
      <c r="B133" s="210"/>
      <c r="C133" s="211"/>
      <c r="D133" s="212" t="s">
        <v>75</v>
      </c>
      <c r="E133" s="213" t="s">
        <v>252</v>
      </c>
      <c r="F133" s="213" t="s">
        <v>253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SUM(P134:P135)</f>
        <v>0</v>
      </c>
      <c r="Q133" s="218"/>
      <c r="R133" s="219">
        <f>SUM(R134:R135)</f>
        <v>0</v>
      </c>
      <c r="S133" s="218"/>
      <c r="T133" s="22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83</v>
      </c>
      <c r="AT133" s="222" t="s">
        <v>75</v>
      </c>
      <c r="AU133" s="222" t="s">
        <v>76</v>
      </c>
      <c r="AY133" s="221" t="s">
        <v>132</v>
      </c>
      <c r="BK133" s="223">
        <f>SUM(BK134:BK135)</f>
        <v>0</v>
      </c>
    </row>
    <row r="134" s="2" customFormat="1" ht="16.5" customHeight="1">
      <c r="A134" s="38"/>
      <c r="B134" s="39"/>
      <c r="C134" s="226" t="s">
        <v>164</v>
      </c>
      <c r="D134" s="226" t="s">
        <v>80</v>
      </c>
      <c r="E134" s="227" t="s">
        <v>254</v>
      </c>
      <c r="F134" s="228" t="s">
        <v>255</v>
      </c>
      <c r="G134" s="229" t="s">
        <v>152</v>
      </c>
      <c r="H134" s="230">
        <v>2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138</v>
      </c>
      <c r="AT134" s="237" t="s">
        <v>80</v>
      </c>
      <c r="AU134" s="237" t="s">
        <v>83</v>
      </c>
      <c r="AY134" s="17" t="s">
        <v>132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138</v>
      </c>
      <c r="BM134" s="237" t="s">
        <v>196</v>
      </c>
    </row>
    <row r="135" s="2" customFormat="1" ht="16.5" customHeight="1">
      <c r="A135" s="38"/>
      <c r="B135" s="39"/>
      <c r="C135" s="226" t="s">
        <v>169</v>
      </c>
      <c r="D135" s="226" t="s">
        <v>80</v>
      </c>
      <c r="E135" s="227" t="s">
        <v>256</v>
      </c>
      <c r="F135" s="228" t="s">
        <v>257</v>
      </c>
      <c r="G135" s="229" t="s">
        <v>152</v>
      </c>
      <c r="H135" s="230">
        <v>2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138</v>
      </c>
      <c r="AT135" s="237" t="s">
        <v>80</v>
      </c>
      <c r="AU135" s="237" t="s">
        <v>83</v>
      </c>
      <c r="AY135" s="17" t="s">
        <v>132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138</v>
      </c>
      <c r="BM135" s="237" t="s">
        <v>205</v>
      </c>
    </row>
    <row r="136" s="12" customFormat="1" ht="25.92" customHeight="1">
      <c r="A136" s="12"/>
      <c r="B136" s="210"/>
      <c r="C136" s="211"/>
      <c r="D136" s="212" t="s">
        <v>75</v>
      </c>
      <c r="E136" s="213" t="s">
        <v>258</v>
      </c>
      <c r="F136" s="213" t="s">
        <v>259</v>
      </c>
      <c r="G136" s="211"/>
      <c r="H136" s="211"/>
      <c r="I136" s="214"/>
      <c r="J136" s="215">
        <f>BK136</f>
        <v>0</v>
      </c>
      <c r="K136" s="211"/>
      <c r="L136" s="216"/>
      <c r="M136" s="217"/>
      <c r="N136" s="218"/>
      <c r="O136" s="218"/>
      <c r="P136" s="219">
        <f>P137</f>
        <v>0</v>
      </c>
      <c r="Q136" s="218"/>
      <c r="R136" s="219">
        <f>R137</f>
        <v>0</v>
      </c>
      <c r="S136" s="218"/>
      <c r="T136" s="22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83</v>
      </c>
      <c r="AT136" s="222" t="s">
        <v>75</v>
      </c>
      <c r="AU136" s="222" t="s">
        <v>76</v>
      </c>
      <c r="AY136" s="221" t="s">
        <v>132</v>
      </c>
      <c r="BK136" s="223">
        <f>BK137</f>
        <v>0</v>
      </c>
    </row>
    <row r="137" s="2" customFormat="1" ht="24.15" customHeight="1">
      <c r="A137" s="38"/>
      <c r="B137" s="39"/>
      <c r="C137" s="226" t="s">
        <v>153</v>
      </c>
      <c r="D137" s="226" t="s">
        <v>80</v>
      </c>
      <c r="E137" s="227" t="s">
        <v>260</v>
      </c>
      <c r="F137" s="228" t="s">
        <v>261</v>
      </c>
      <c r="G137" s="229" t="s">
        <v>152</v>
      </c>
      <c r="H137" s="230">
        <v>2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138</v>
      </c>
      <c r="AT137" s="237" t="s">
        <v>80</v>
      </c>
      <c r="AU137" s="237" t="s">
        <v>83</v>
      </c>
      <c r="AY137" s="17" t="s">
        <v>132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138</v>
      </c>
      <c r="BM137" s="237" t="s">
        <v>215</v>
      </c>
    </row>
    <row r="138" s="12" customFormat="1" ht="25.92" customHeight="1">
      <c r="A138" s="12"/>
      <c r="B138" s="210"/>
      <c r="C138" s="211"/>
      <c r="D138" s="212" t="s">
        <v>75</v>
      </c>
      <c r="E138" s="213" t="s">
        <v>262</v>
      </c>
      <c r="F138" s="213" t="s">
        <v>263</v>
      </c>
      <c r="G138" s="211"/>
      <c r="H138" s="211"/>
      <c r="I138" s="214"/>
      <c r="J138" s="215">
        <f>BK138</f>
        <v>0</v>
      </c>
      <c r="K138" s="211"/>
      <c r="L138" s="216"/>
      <c r="M138" s="217"/>
      <c r="N138" s="218"/>
      <c r="O138" s="218"/>
      <c r="P138" s="219">
        <f>SUM(P139:P146)</f>
        <v>0</v>
      </c>
      <c r="Q138" s="218"/>
      <c r="R138" s="219">
        <f>SUM(R139:R146)</f>
        <v>0</v>
      </c>
      <c r="S138" s="218"/>
      <c r="T138" s="22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83</v>
      </c>
      <c r="AT138" s="222" t="s">
        <v>75</v>
      </c>
      <c r="AU138" s="222" t="s">
        <v>76</v>
      </c>
      <c r="AY138" s="221" t="s">
        <v>132</v>
      </c>
      <c r="BK138" s="223">
        <f>SUM(BK139:BK146)</f>
        <v>0</v>
      </c>
    </row>
    <row r="139" s="2" customFormat="1" ht="16.5" customHeight="1">
      <c r="A139" s="38"/>
      <c r="B139" s="39"/>
      <c r="C139" s="226" t="s">
        <v>180</v>
      </c>
      <c r="D139" s="226" t="s">
        <v>80</v>
      </c>
      <c r="E139" s="227" t="s">
        <v>264</v>
      </c>
      <c r="F139" s="228" t="s">
        <v>265</v>
      </c>
      <c r="G139" s="229" t="s">
        <v>266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138</v>
      </c>
      <c r="AT139" s="237" t="s">
        <v>80</v>
      </c>
      <c r="AU139" s="237" t="s">
        <v>83</v>
      </c>
      <c r="AY139" s="17" t="s">
        <v>132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138</v>
      </c>
      <c r="BM139" s="237" t="s">
        <v>226</v>
      </c>
    </row>
    <row r="140" s="2" customFormat="1" ht="16.5" customHeight="1">
      <c r="A140" s="38"/>
      <c r="B140" s="39"/>
      <c r="C140" s="226" t="s">
        <v>185</v>
      </c>
      <c r="D140" s="226" t="s">
        <v>80</v>
      </c>
      <c r="E140" s="227" t="s">
        <v>267</v>
      </c>
      <c r="F140" s="228" t="s">
        <v>268</v>
      </c>
      <c r="G140" s="229" t="s">
        <v>266</v>
      </c>
      <c r="H140" s="230">
        <v>3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138</v>
      </c>
      <c r="AT140" s="237" t="s">
        <v>80</v>
      </c>
      <c r="AU140" s="237" t="s">
        <v>83</v>
      </c>
      <c r="AY140" s="17" t="s">
        <v>132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138</v>
      </c>
      <c r="BM140" s="237" t="s">
        <v>269</v>
      </c>
    </row>
    <row r="141" s="2" customFormat="1" ht="16.5" customHeight="1">
      <c r="A141" s="38"/>
      <c r="B141" s="39"/>
      <c r="C141" s="226" t="s">
        <v>192</v>
      </c>
      <c r="D141" s="226" t="s">
        <v>80</v>
      </c>
      <c r="E141" s="227" t="s">
        <v>270</v>
      </c>
      <c r="F141" s="228" t="s">
        <v>271</v>
      </c>
      <c r="G141" s="229" t="s">
        <v>272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138</v>
      </c>
      <c r="AT141" s="237" t="s">
        <v>80</v>
      </c>
      <c r="AU141" s="237" t="s">
        <v>83</v>
      </c>
      <c r="AY141" s="17" t="s">
        <v>132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138</v>
      </c>
      <c r="BM141" s="237" t="s">
        <v>273</v>
      </c>
    </row>
    <row r="142" s="2" customFormat="1" ht="16.5" customHeight="1">
      <c r="A142" s="38"/>
      <c r="B142" s="39"/>
      <c r="C142" s="226" t="s">
        <v>196</v>
      </c>
      <c r="D142" s="226" t="s">
        <v>80</v>
      </c>
      <c r="E142" s="227" t="s">
        <v>274</v>
      </c>
      <c r="F142" s="228" t="s">
        <v>275</v>
      </c>
      <c r="G142" s="229" t="s">
        <v>266</v>
      </c>
      <c r="H142" s="230">
        <v>20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138</v>
      </c>
      <c r="AT142" s="237" t="s">
        <v>80</v>
      </c>
      <c r="AU142" s="237" t="s">
        <v>83</v>
      </c>
      <c r="AY142" s="17" t="s">
        <v>132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138</v>
      </c>
      <c r="BM142" s="237" t="s">
        <v>276</v>
      </c>
    </row>
    <row r="143" s="2" customFormat="1" ht="16.5" customHeight="1">
      <c r="A143" s="38"/>
      <c r="B143" s="39"/>
      <c r="C143" s="226" t="s">
        <v>201</v>
      </c>
      <c r="D143" s="226" t="s">
        <v>80</v>
      </c>
      <c r="E143" s="227" t="s">
        <v>277</v>
      </c>
      <c r="F143" s="228" t="s">
        <v>278</v>
      </c>
      <c r="G143" s="229" t="s">
        <v>241</v>
      </c>
      <c r="H143" s="230">
        <v>10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138</v>
      </c>
      <c r="AT143" s="237" t="s">
        <v>80</v>
      </c>
      <c r="AU143" s="237" t="s">
        <v>83</v>
      </c>
      <c r="AY143" s="17" t="s">
        <v>132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138</v>
      </c>
      <c r="BM143" s="237" t="s">
        <v>279</v>
      </c>
    </row>
    <row r="144" s="2" customFormat="1" ht="16.5" customHeight="1">
      <c r="A144" s="38"/>
      <c r="B144" s="39"/>
      <c r="C144" s="226" t="s">
        <v>205</v>
      </c>
      <c r="D144" s="226" t="s">
        <v>80</v>
      </c>
      <c r="E144" s="227" t="s">
        <v>280</v>
      </c>
      <c r="F144" s="228" t="s">
        <v>281</v>
      </c>
      <c r="G144" s="229" t="s">
        <v>152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138</v>
      </c>
      <c r="AT144" s="237" t="s">
        <v>80</v>
      </c>
      <c r="AU144" s="237" t="s">
        <v>83</v>
      </c>
      <c r="AY144" s="17" t="s">
        <v>132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138</v>
      </c>
      <c r="BM144" s="237" t="s">
        <v>282</v>
      </c>
    </row>
    <row r="145" s="2" customFormat="1" ht="16.5" customHeight="1">
      <c r="A145" s="38"/>
      <c r="B145" s="39"/>
      <c r="C145" s="226" t="s">
        <v>8</v>
      </c>
      <c r="D145" s="226" t="s">
        <v>80</v>
      </c>
      <c r="E145" s="227" t="s">
        <v>283</v>
      </c>
      <c r="F145" s="228" t="s">
        <v>284</v>
      </c>
      <c r="G145" s="229" t="s">
        <v>266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138</v>
      </c>
      <c r="AT145" s="237" t="s">
        <v>80</v>
      </c>
      <c r="AU145" s="237" t="s">
        <v>83</v>
      </c>
      <c r="AY145" s="17" t="s">
        <v>132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138</v>
      </c>
      <c r="BM145" s="237" t="s">
        <v>285</v>
      </c>
    </row>
    <row r="146" s="2" customFormat="1" ht="16.5" customHeight="1">
      <c r="A146" s="38"/>
      <c r="B146" s="39"/>
      <c r="C146" s="226" t="s">
        <v>215</v>
      </c>
      <c r="D146" s="226" t="s">
        <v>80</v>
      </c>
      <c r="E146" s="227" t="s">
        <v>286</v>
      </c>
      <c r="F146" s="228" t="s">
        <v>287</v>
      </c>
      <c r="G146" s="229" t="s">
        <v>288</v>
      </c>
      <c r="H146" s="230">
        <v>15</v>
      </c>
      <c r="I146" s="231"/>
      <c r="J146" s="232">
        <f>ROUND(I146*H146,2)</f>
        <v>0</v>
      </c>
      <c r="K146" s="228" t="s">
        <v>1</v>
      </c>
      <c r="L146" s="44"/>
      <c r="M146" s="283" t="s">
        <v>1</v>
      </c>
      <c r="N146" s="284" t="s">
        <v>41</v>
      </c>
      <c r="O146" s="285"/>
      <c r="P146" s="286">
        <f>O146*H146</f>
        <v>0</v>
      </c>
      <c r="Q146" s="286">
        <v>0</v>
      </c>
      <c r="R146" s="286">
        <f>Q146*H146</f>
        <v>0</v>
      </c>
      <c r="S146" s="286">
        <v>0</v>
      </c>
      <c r="T146" s="28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138</v>
      </c>
      <c r="AT146" s="237" t="s">
        <v>80</v>
      </c>
      <c r="AU146" s="237" t="s">
        <v>83</v>
      </c>
      <c r="AY146" s="17" t="s">
        <v>132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138</v>
      </c>
      <c r="BM146" s="237" t="s">
        <v>289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XCAsg4tOp+kiE0uILdnkukWRAfknfhdPaR2AIF9S6nxVqAJ6etic8ea9cblb3VV7TZ+h7NV+xZx8HcGy2olXOQ==" hashValue="zmccdhShCK/Ohoqcqq1dX9eo39AnPcUqhWlmcfu1ecXWRDD+CkPRSg8tcNLgsgbnXtOqpeyfmfT5buh9+7LVTw==" algorithmName="SHA-512" password="C6CD"/>
  <autoFilter ref="C124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Univerzita Hradec Králové - Úprava respiria a zázemí IPaKC - Kolárna</v>
      </c>
      <c r="F7" s="150"/>
      <c r="G7" s="150"/>
      <c r="H7" s="150"/>
      <c r="L7" s="20"/>
    </row>
    <row r="8" s="1" customFormat="1" ht="12" customHeight="1">
      <c r="B8" s="20"/>
      <c r="D8" s="150" t="s">
        <v>101</v>
      </c>
      <c r="L8" s="20"/>
    </row>
    <row r="9" s="2" customFormat="1" ht="16.5" customHeight="1">
      <c r="A9" s="38"/>
      <c r="B9" s="44"/>
      <c r="C9" s="38"/>
      <c r="D9" s="38"/>
      <c r="E9" s="151" t="s">
        <v>102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290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231</v>
      </c>
      <c r="G14" s="38"/>
      <c r="H14" s="38"/>
      <c r="I14" s="150" t="s">
        <v>22</v>
      </c>
      <c r="J14" s="153" t="str">
        <f>'Rekapitulace stavby'!AN8</f>
        <v>21. 2. 2023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Univerzita Hradec Králové</v>
      </c>
      <c r="F17" s="38"/>
      <c r="G17" s="38"/>
      <c r="H17" s="38"/>
      <c r="I17" s="150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ATELIER H1 &amp; ATELIER HÁJEK s.r.o.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Martin Škrabal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ROUND((SUM(BE123:BE182)),  2)</f>
        <v>0</v>
      </c>
      <c r="G35" s="38"/>
      <c r="H35" s="38"/>
      <c r="I35" s="164">
        <v>0.20999999999999999</v>
      </c>
      <c r="J35" s="163">
        <f>ROUND(((SUM(BE123:BE182))*I35),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ROUND((SUM(BF123:BF182)),  2)</f>
        <v>0</v>
      </c>
      <c r="G36" s="38"/>
      <c r="H36" s="38"/>
      <c r="I36" s="164">
        <v>0.14999999999999999</v>
      </c>
      <c r="J36" s="163">
        <f>ROUND(((SUM(BF123:BF182))*I36),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ROUND((SUM(BG123:BG182)),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ROUND((SUM(BH123:BH182)),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ROUND((SUM(BI123:BI182)),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Univerzita Hradec Králové - Úprava respiria a zázemí IPaKC - Kolárna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SLP - Slaboproud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Univerzita Hradec Králové</v>
      </c>
      <c r="G93" s="40"/>
      <c r="H93" s="40"/>
      <c r="I93" s="32" t="s">
        <v>30</v>
      </c>
      <c r="J93" s="36" t="str">
        <f>E23</f>
        <v>ATELIER H1 &amp; ATELIER HÁJEK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Martin Škrabal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106</v>
      </c>
      <c r="D96" s="185"/>
      <c r="E96" s="185"/>
      <c r="F96" s="185"/>
      <c r="G96" s="185"/>
      <c r="H96" s="185"/>
      <c r="I96" s="185"/>
      <c r="J96" s="186" t="s">
        <v>107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108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109</v>
      </c>
    </row>
    <row r="99" s="9" customFormat="1" ht="24.96" customHeight="1">
      <c r="A99" s="9"/>
      <c r="B99" s="188"/>
      <c r="C99" s="189"/>
      <c r="D99" s="190" t="s">
        <v>291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292</v>
      </c>
      <c r="E100" s="191"/>
      <c r="F100" s="191"/>
      <c r="G100" s="191"/>
      <c r="H100" s="191"/>
      <c r="I100" s="191"/>
      <c r="J100" s="192">
        <f>J146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293</v>
      </c>
      <c r="E101" s="191"/>
      <c r="F101" s="191"/>
      <c r="G101" s="191"/>
      <c r="H101" s="191"/>
      <c r="I101" s="191"/>
      <c r="J101" s="192">
        <f>J168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3" t="str">
        <f>E7</f>
        <v>Univerzita Hradec Králové - Úprava respiria a zázemí IPaKC - Kolárna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101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102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SLP - Slaboproud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 xml:space="preserve"> </v>
      </c>
      <c r="G117" s="40"/>
      <c r="H117" s="40"/>
      <c r="I117" s="32" t="s">
        <v>22</v>
      </c>
      <c r="J117" s="79" t="str">
        <f>IF(J14="","",J14)</f>
        <v>21. 2. 2023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40"/>
      <c r="E119" s="40"/>
      <c r="F119" s="27" t="str">
        <f>E17</f>
        <v>Univerzita Hradec Králové</v>
      </c>
      <c r="G119" s="40"/>
      <c r="H119" s="40"/>
      <c r="I119" s="32" t="s">
        <v>30</v>
      </c>
      <c r="J119" s="36" t="str">
        <f>E23</f>
        <v>ATELIER H1 &amp; ATELIER HÁJEK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Martin Škrabal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118</v>
      </c>
      <c r="D122" s="202" t="s">
        <v>61</v>
      </c>
      <c r="E122" s="202" t="s">
        <v>57</v>
      </c>
      <c r="F122" s="202" t="s">
        <v>58</v>
      </c>
      <c r="G122" s="202" t="s">
        <v>119</v>
      </c>
      <c r="H122" s="202" t="s">
        <v>120</v>
      </c>
      <c r="I122" s="202" t="s">
        <v>121</v>
      </c>
      <c r="J122" s="202" t="s">
        <v>107</v>
      </c>
      <c r="K122" s="203" t="s">
        <v>122</v>
      </c>
      <c r="L122" s="204"/>
      <c r="M122" s="100" t="s">
        <v>1</v>
      </c>
      <c r="N122" s="101" t="s">
        <v>40</v>
      </c>
      <c r="O122" s="101" t="s">
        <v>123</v>
      </c>
      <c r="P122" s="101" t="s">
        <v>124</v>
      </c>
      <c r="Q122" s="101" t="s">
        <v>125</v>
      </c>
      <c r="R122" s="101" t="s">
        <v>126</v>
      </c>
      <c r="S122" s="101" t="s">
        <v>127</v>
      </c>
      <c r="T122" s="102" t="s">
        <v>128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129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P124+P146+P168</f>
        <v>0</v>
      </c>
      <c r="Q123" s="104"/>
      <c r="R123" s="207">
        <f>R124+R146+R168</f>
        <v>0</v>
      </c>
      <c r="S123" s="104"/>
      <c r="T123" s="208">
        <f>T124+T146+T168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109</v>
      </c>
      <c r="BK123" s="209">
        <f>BK124+BK146+BK168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242</v>
      </c>
      <c r="F124" s="213" t="s">
        <v>294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SUM(P125:P145)</f>
        <v>0</v>
      </c>
      <c r="Q124" s="218"/>
      <c r="R124" s="219">
        <f>SUM(R125:R145)</f>
        <v>0</v>
      </c>
      <c r="S124" s="218"/>
      <c r="T124" s="220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132</v>
      </c>
      <c r="BK124" s="223">
        <f>SUM(BK125:BK145)</f>
        <v>0</v>
      </c>
    </row>
    <row r="125" s="2" customFormat="1" ht="16.5" customHeight="1">
      <c r="A125" s="38"/>
      <c r="B125" s="39"/>
      <c r="C125" s="226" t="s">
        <v>83</v>
      </c>
      <c r="D125" s="226" t="s">
        <v>80</v>
      </c>
      <c r="E125" s="227" t="s">
        <v>295</v>
      </c>
      <c r="F125" s="228" t="s">
        <v>296</v>
      </c>
      <c r="G125" s="229" t="s">
        <v>297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138</v>
      </c>
      <c r="AT125" s="237" t="s">
        <v>80</v>
      </c>
      <c r="AU125" s="237" t="s">
        <v>83</v>
      </c>
      <c r="AY125" s="17" t="s">
        <v>132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138</v>
      </c>
      <c r="BM125" s="237" t="s">
        <v>85</v>
      </c>
    </row>
    <row r="126" s="2" customFormat="1" ht="16.5" customHeight="1">
      <c r="A126" s="38"/>
      <c r="B126" s="39"/>
      <c r="C126" s="226" t="s">
        <v>85</v>
      </c>
      <c r="D126" s="226" t="s">
        <v>80</v>
      </c>
      <c r="E126" s="227" t="s">
        <v>298</v>
      </c>
      <c r="F126" s="228" t="s">
        <v>299</v>
      </c>
      <c r="G126" s="229" t="s">
        <v>297</v>
      </c>
      <c r="H126" s="230">
        <v>3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138</v>
      </c>
      <c r="AT126" s="237" t="s">
        <v>80</v>
      </c>
      <c r="AU126" s="237" t="s">
        <v>83</v>
      </c>
      <c r="AY126" s="17" t="s">
        <v>132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138</v>
      </c>
      <c r="BM126" s="237" t="s">
        <v>138</v>
      </c>
    </row>
    <row r="127" s="2" customFormat="1" ht="16.5" customHeight="1">
      <c r="A127" s="38"/>
      <c r="B127" s="39"/>
      <c r="C127" s="226" t="s">
        <v>143</v>
      </c>
      <c r="D127" s="226" t="s">
        <v>80</v>
      </c>
      <c r="E127" s="227" t="s">
        <v>300</v>
      </c>
      <c r="F127" s="228" t="s">
        <v>301</v>
      </c>
      <c r="G127" s="229" t="s">
        <v>297</v>
      </c>
      <c r="H127" s="230">
        <v>3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138</v>
      </c>
      <c r="AT127" s="237" t="s">
        <v>80</v>
      </c>
      <c r="AU127" s="237" t="s">
        <v>83</v>
      </c>
      <c r="AY127" s="17" t="s">
        <v>132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138</v>
      </c>
      <c r="BM127" s="237" t="s">
        <v>164</v>
      </c>
    </row>
    <row r="128" s="2" customFormat="1" ht="24.15" customHeight="1">
      <c r="A128" s="38"/>
      <c r="B128" s="39"/>
      <c r="C128" s="226" t="s">
        <v>138</v>
      </c>
      <c r="D128" s="226" t="s">
        <v>80</v>
      </c>
      <c r="E128" s="227" t="s">
        <v>302</v>
      </c>
      <c r="F128" s="228" t="s">
        <v>303</v>
      </c>
      <c r="G128" s="229" t="s">
        <v>297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138</v>
      </c>
      <c r="AT128" s="237" t="s">
        <v>80</v>
      </c>
      <c r="AU128" s="237" t="s">
        <v>83</v>
      </c>
      <c r="AY128" s="17" t="s">
        <v>132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138</v>
      </c>
      <c r="BM128" s="237" t="s">
        <v>153</v>
      </c>
    </row>
    <row r="129" s="2" customFormat="1" ht="24.15" customHeight="1">
      <c r="A129" s="38"/>
      <c r="B129" s="39"/>
      <c r="C129" s="226" t="s">
        <v>155</v>
      </c>
      <c r="D129" s="226" t="s">
        <v>80</v>
      </c>
      <c r="E129" s="227" t="s">
        <v>304</v>
      </c>
      <c r="F129" s="228" t="s">
        <v>305</v>
      </c>
      <c r="G129" s="229" t="s">
        <v>297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138</v>
      </c>
      <c r="AT129" s="237" t="s">
        <v>80</v>
      </c>
      <c r="AU129" s="237" t="s">
        <v>83</v>
      </c>
      <c r="AY129" s="17" t="s">
        <v>132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138</v>
      </c>
      <c r="BM129" s="237" t="s">
        <v>185</v>
      </c>
    </row>
    <row r="130" s="2" customFormat="1" ht="16.5" customHeight="1">
      <c r="A130" s="38"/>
      <c r="B130" s="39"/>
      <c r="C130" s="226" t="s">
        <v>164</v>
      </c>
      <c r="D130" s="226" t="s">
        <v>80</v>
      </c>
      <c r="E130" s="227" t="s">
        <v>306</v>
      </c>
      <c r="F130" s="228" t="s">
        <v>307</v>
      </c>
      <c r="G130" s="229" t="s">
        <v>297</v>
      </c>
      <c r="H130" s="230">
        <v>168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138</v>
      </c>
      <c r="AT130" s="237" t="s">
        <v>80</v>
      </c>
      <c r="AU130" s="237" t="s">
        <v>83</v>
      </c>
      <c r="AY130" s="17" t="s">
        <v>132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138</v>
      </c>
      <c r="BM130" s="237" t="s">
        <v>196</v>
      </c>
    </row>
    <row r="131" s="2" customFormat="1" ht="16.5" customHeight="1">
      <c r="A131" s="38"/>
      <c r="B131" s="39"/>
      <c r="C131" s="226" t="s">
        <v>169</v>
      </c>
      <c r="D131" s="226" t="s">
        <v>80</v>
      </c>
      <c r="E131" s="227" t="s">
        <v>308</v>
      </c>
      <c r="F131" s="228" t="s">
        <v>309</v>
      </c>
      <c r="G131" s="229" t="s">
        <v>297</v>
      </c>
      <c r="H131" s="230">
        <v>2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138</v>
      </c>
      <c r="AT131" s="237" t="s">
        <v>80</v>
      </c>
      <c r="AU131" s="237" t="s">
        <v>83</v>
      </c>
      <c r="AY131" s="17" t="s">
        <v>132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138</v>
      </c>
      <c r="BM131" s="237" t="s">
        <v>205</v>
      </c>
    </row>
    <row r="132" s="2" customFormat="1" ht="16.5" customHeight="1">
      <c r="A132" s="38"/>
      <c r="B132" s="39"/>
      <c r="C132" s="226" t="s">
        <v>153</v>
      </c>
      <c r="D132" s="226" t="s">
        <v>80</v>
      </c>
      <c r="E132" s="227" t="s">
        <v>310</v>
      </c>
      <c r="F132" s="228" t="s">
        <v>311</v>
      </c>
      <c r="G132" s="229" t="s">
        <v>297</v>
      </c>
      <c r="H132" s="230">
        <v>2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138</v>
      </c>
      <c r="AT132" s="237" t="s">
        <v>80</v>
      </c>
      <c r="AU132" s="237" t="s">
        <v>83</v>
      </c>
      <c r="AY132" s="17" t="s">
        <v>132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138</v>
      </c>
      <c r="BM132" s="237" t="s">
        <v>215</v>
      </c>
    </row>
    <row r="133" s="2" customFormat="1" ht="16.5" customHeight="1">
      <c r="A133" s="38"/>
      <c r="B133" s="39"/>
      <c r="C133" s="226" t="s">
        <v>180</v>
      </c>
      <c r="D133" s="226" t="s">
        <v>80</v>
      </c>
      <c r="E133" s="227" t="s">
        <v>312</v>
      </c>
      <c r="F133" s="228" t="s">
        <v>313</v>
      </c>
      <c r="G133" s="229" t="s">
        <v>297</v>
      </c>
      <c r="H133" s="230">
        <v>2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138</v>
      </c>
      <c r="AT133" s="237" t="s">
        <v>80</v>
      </c>
      <c r="AU133" s="237" t="s">
        <v>83</v>
      </c>
      <c r="AY133" s="17" t="s">
        <v>132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138</v>
      </c>
      <c r="BM133" s="237" t="s">
        <v>226</v>
      </c>
    </row>
    <row r="134" s="2" customFormat="1" ht="16.5" customHeight="1">
      <c r="A134" s="38"/>
      <c r="B134" s="39"/>
      <c r="C134" s="226" t="s">
        <v>185</v>
      </c>
      <c r="D134" s="226" t="s">
        <v>80</v>
      </c>
      <c r="E134" s="227" t="s">
        <v>314</v>
      </c>
      <c r="F134" s="228" t="s">
        <v>315</v>
      </c>
      <c r="G134" s="229" t="s">
        <v>297</v>
      </c>
      <c r="H134" s="230">
        <v>5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138</v>
      </c>
      <c r="AT134" s="237" t="s">
        <v>80</v>
      </c>
      <c r="AU134" s="237" t="s">
        <v>83</v>
      </c>
      <c r="AY134" s="17" t="s">
        <v>132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138</v>
      </c>
      <c r="BM134" s="237" t="s">
        <v>269</v>
      </c>
    </row>
    <row r="135" s="2" customFormat="1" ht="16.5" customHeight="1">
      <c r="A135" s="38"/>
      <c r="B135" s="39"/>
      <c r="C135" s="226" t="s">
        <v>192</v>
      </c>
      <c r="D135" s="226" t="s">
        <v>80</v>
      </c>
      <c r="E135" s="227" t="s">
        <v>316</v>
      </c>
      <c r="F135" s="228" t="s">
        <v>317</v>
      </c>
      <c r="G135" s="229" t="s">
        <v>297</v>
      </c>
      <c r="H135" s="230">
        <v>25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138</v>
      </c>
      <c r="AT135" s="237" t="s">
        <v>80</v>
      </c>
      <c r="AU135" s="237" t="s">
        <v>83</v>
      </c>
      <c r="AY135" s="17" t="s">
        <v>132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138</v>
      </c>
      <c r="BM135" s="237" t="s">
        <v>273</v>
      </c>
    </row>
    <row r="136" s="2" customFormat="1" ht="16.5" customHeight="1">
      <c r="A136" s="38"/>
      <c r="B136" s="39"/>
      <c r="C136" s="226" t="s">
        <v>196</v>
      </c>
      <c r="D136" s="226" t="s">
        <v>80</v>
      </c>
      <c r="E136" s="227" t="s">
        <v>318</v>
      </c>
      <c r="F136" s="228" t="s">
        <v>319</v>
      </c>
      <c r="G136" s="229" t="s">
        <v>297</v>
      </c>
      <c r="H136" s="230">
        <v>35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138</v>
      </c>
      <c r="AT136" s="237" t="s">
        <v>80</v>
      </c>
      <c r="AU136" s="237" t="s">
        <v>83</v>
      </c>
      <c r="AY136" s="17" t="s">
        <v>132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138</v>
      </c>
      <c r="BM136" s="237" t="s">
        <v>276</v>
      </c>
    </row>
    <row r="137" s="2" customFormat="1" ht="16.5" customHeight="1">
      <c r="A137" s="38"/>
      <c r="B137" s="39"/>
      <c r="C137" s="226" t="s">
        <v>201</v>
      </c>
      <c r="D137" s="226" t="s">
        <v>80</v>
      </c>
      <c r="E137" s="227" t="s">
        <v>320</v>
      </c>
      <c r="F137" s="228" t="s">
        <v>321</v>
      </c>
      <c r="G137" s="229" t="s">
        <v>297</v>
      </c>
      <c r="H137" s="230">
        <v>5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138</v>
      </c>
      <c r="AT137" s="237" t="s">
        <v>80</v>
      </c>
      <c r="AU137" s="237" t="s">
        <v>83</v>
      </c>
      <c r="AY137" s="17" t="s">
        <v>132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138</v>
      </c>
      <c r="BM137" s="237" t="s">
        <v>279</v>
      </c>
    </row>
    <row r="138" s="2" customFormat="1" ht="24.15" customHeight="1">
      <c r="A138" s="38"/>
      <c r="B138" s="39"/>
      <c r="C138" s="226" t="s">
        <v>205</v>
      </c>
      <c r="D138" s="226" t="s">
        <v>80</v>
      </c>
      <c r="E138" s="227" t="s">
        <v>322</v>
      </c>
      <c r="F138" s="228" t="s">
        <v>323</v>
      </c>
      <c r="G138" s="229" t="s">
        <v>297</v>
      </c>
      <c r="H138" s="230">
        <v>5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138</v>
      </c>
      <c r="AT138" s="237" t="s">
        <v>80</v>
      </c>
      <c r="AU138" s="237" t="s">
        <v>83</v>
      </c>
      <c r="AY138" s="17" t="s">
        <v>132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138</v>
      </c>
      <c r="BM138" s="237" t="s">
        <v>282</v>
      </c>
    </row>
    <row r="139" s="2" customFormat="1" ht="24.15" customHeight="1">
      <c r="A139" s="38"/>
      <c r="B139" s="39"/>
      <c r="C139" s="226" t="s">
        <v>8</v>
      </c>
      <c r="D139" s="226" t="s">
        <v>80</v>
      </c>
      <c r="E139" s="227" t="s">
        <v>324</v>
      </c>
      <c r="F139" s="228" t="s">
        <v>325</v>
      </c>
      <c r="G139" s="229" t="s">
        <v>297</v>
      </c>
      <c r="H139" s="230">
        <v>15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138</v>
      </c>
      <c r="AT139" s="237" t="s">
        <v>80</v>
      </c>
      <c r="AU139" s="237" t="s">
        <v>83</v>
      </c>
      <c r="AY139" s="17" t="s">
        <v>132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138</v>
      </c>
      <c r="BM139" s="237" t="s">
        <v>285</v>
      </c>
    </row>
    <row r="140" s="2" customFormat="1" ht="16.5" customHeight="1">
      <c r="A140" s="38"/>
      <c r="B140" s="39"/>
      <c r="C140" s="226" t="s">
        <v>215</v>
      </c>
      <c r="D140" s="226" t="s">
        <v>80</v>
      </c>
      <c r="E140" s="227" t="s">
        <v>326</v>
      </c>
      <c r="F140" s="228" t="s">
        <v>327</v>
      </c>
      <c r="G140" s="229" t="s">
        <v>297</v>
      </c>
      <c r="H140" s="230">
        <v>15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138</v>
      </c>
      <c r="AT140" s="237" t="s">
        <v>80</v>
      </c>
      <c r="AU140" s="237" t="s">
        <v>83</v>
      </c>
      <c r="AY140" s="17" t="s">
        <v>132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138</v>
      </c>
      <c r="BM140" s="237" t="s">
        <v>289</v>
      </c>
    </row>
    <row r="141" s="2" customFormat="1" ht="16.5" customHeight="1">
      <c r="A141" s="38"/>
      <c r="B141" s="39"/>
      <c r="C141" s="226" t="s">
        <v>220</v>
      </c>
      <c r="D141" s="226" t="s">
        <v>80</v>
      </c>
      <c r="E141" s="227" t="s">
        <v>328</v>
      </c>
      <c r="F141" s="228" t="s">
        <v>329</v>
      </c>
      <c r="G141" s="229" t="s">
        <v>297</v>
      </c>
      <c r="H141" s="230">
        <v>5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138</v>
      </c>
      <c r="AT141" s="237" t="s">
        <v>80</v>
      </c>
      <c r="AU141" s="237" t="s">
        <v>83</v>
      </c>
      <c r="AY141" s="17" t="s">
        <v>132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138</v>
      </c>
      <c r="BM141" s="237" t="s">
        <v>330</v>
      </c>
    </row>
    <row r="142" s="2" customFormat="1" ht="16.5" customHeight="1">
      <c r="A142" s="38"/>
      <c r="B142" s="39"/>
      <c r="C142" s="226" t="s">
        <v>226</v>
      </c>
      <c r="D142" s="226" t="s">
        <v>80</v>
      </c>
      <c r="E142" s="227" t="s">
        <v>331</v>
      </c>
      <c r="F142" s="228" t="s">
        <v>332</v>
      </c>
      <c r="G142" s="229" t="s">
        <v>297</v>
      </c>
      <c r="H142" s="230">
        <v>12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138</v>
      </c>
      <c r="AT142" s="237" t="s">
        <v>80</v>
      </c>
      <c r="AU142" s="237" t="s">
        <v>83</v>
      </c>
      <c r="AY142" s="17" t="s">
        <v>132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138</v>
      </c>
      <c r="BM142" s="237" t="s">
        <v>333</v>
      </c>
    </row>
    <row r="143" s="2" customFormat="1" ht="21.75" customHeight="1">
      <c r="A143" s="38"/>
      <c r="B143" s="39"/>
      <c r="C143" s="226" t="s">
        <v>334</v>
      </c>
      <c r="D143" s="226" t="s">
        <v>80</v>
      </c>
      <c r="E143" s="227" t="s">
        <v>335</v>
      </c>
      <c r="F143" s="228" t="s">
        <v>336</v>
      </c>
      <c r="G143" s="229" t="s">
        <v>297</v>
      </c>
      <c r="H143" s="230">
        <v>15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138</v>
      </c>
      <c r="AT143" s="237" t="s">
        <v>80</v>
      </c>
      <c r="AU143" s="237" t="s">
        <v>83</v>
      </c>
      <c r="AY143" s="17" t="s">
        <v>132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138</v>
      </c>
      <c r="BM143" s="237" t="s">
        <v>337</v>
      </c>
    </row>
    <row r="144" s="2" customFormat="1" ht="16.5" customHeight="1">
      <c r="A144" s="38"/>
      <c r="B144" s="39"/>
      <c r="C144" s="226" t="s">
        <v>269</v>
      </c>
      <c r="D144" s="226" t="s">
        <v>80</v>
      </c>
      <c r="E144" s="227" t="s">
        <v>338</v>
      </c>
      <c r="F144" s="228" t="s">
        <v>339</v>
      </c>
      <c r="G144" s="229" t="s">
        <v>297</v>
      </c>
      <c r="H144" s="230">
        <v>2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138</v>
      </c>
      <c r="AT144" s="237" t="s">
        <v>80</v>
      </c>
      <c r="AU144" s="237" t="s">
        <v>83</v>
      </c>
      <c r="AY144" s="17" t="s">
        <v>132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138</v>
      </c>
      <c r="BM144" s="237" t="s">
        <v>340</v>
      </c>
    </row>
    <row r="145" s="2" customFormat="1" ht="16.5" customHeight="1">
      <c r="A145" s="38"/>
      <c r="B145" s="39"/>
      <c r="C145" s="226" t="s">
        <v>7</v>
      </c>
      <c r="D145" s="226" t="s">
        <v>80</v>
      </c>
      <c r="E145" s="227" t="s">
        <v>341</v>
      </c>
      <c r="F145" s="228" t="s">
        <v>342</v>
      </c>
      <c r="G145" s="229" t="s">
        <v>297</v>
      </c>
      <c r="H145" s="230">
        <v>3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138</v>
      </c>
      <c r="AT145" s="237" t="s">
        <v>80</v>
      </c>
      <c r="AU145" s="237" t="s">
        <v>83</v>
      </c>
      <c r="AY145" s="17" t="s">
        <v>132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138</v>
      </c>
      <c r="BM145" s="237" t="s">
        <v>343</v>
      </c>
    </row>
    <row r="146" s="12" customFormat="1" ht="25.92" customHeight="1">
      <c r="A146" s="12"/>
      <c r="B146" s="210"/>
      <c r="C146" s="211"/>
      <c r="D146" s="212" t="s">
        <v>75</v>
      </c>
      <c r="E146" s="213" t="s">
        <v>248</v>
      </c>
      <c r="F146" s="213" t="s">
        <v>344</v>
      </c>
      <c r="G146" s="211"/>
      <c r="H146" s="211"/>
      <c r="I146" s="214"/>
      <c r="J146" s="215">
        <f>BK146</f>
        <v>0</v>
      </c>
      <c r="K146" s="211"/>
      <c r="L146" s="216"/>
      <c r="M146" s="217"/>
      <c r="N146" s="218"/>
      <c r="O146" s="218"/>
      <c r="P146" s="219">
        <f>SUM(P147:P167)</f>
        <v>0</v>
      </c>
      <c r="Q146" s="218"/>
      <c r="R146" s="219">
        <f>SUM(R147:R167)</f>
        <v>0</v>
      </c>
      <c r="S146" s="218"/>
      <c r="T146" s="220">
        <f>SUM(T147:T167)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83</v>
      </c>
      <c r="AT146" s="222" t="s">
        <v>75</v>
      </c>
      <c r="AU146" s="222" t="s">
        <v>76</v>
      </c>
      <c r="AY146" s="221" t="s">
        <v>132</v>
      </c>
      <c r="BK146" s="223">
        <f>SUM(BK147:BK167)</f>
        <v>0</v>
      </c>
    </row>
    <row r="147" s="2" customFormat="1" ht="16.5" customHeight="1">
      <c r="A147" s="38"/>
      <c r="B147" s="39"/>
      <c r="C147" s="226" t="s">
        <v>273</v>
      </c>
      <c r="D147" s="226" t="s">
        <v>80</v>
      </c>
      <c r="E147" s="227" t="s">
        <v>345</v>
      </c>
      <c r="F147" s="228" t="s">
        <v>346</v>
      </c>
      <c r="G147" s="229" t="s">
        <v>297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138</v>
      </c>
      <c r="AT147" s="237" t="s">
        <v>80</v>
      </c>
      <c r="AU147" s="237" t="s">
        <v>83</v>
      </c>
      <c r="AY147" s="17" t="s">
        <v>132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138</v>
      </c>
      <c r="BM147" s="237" t="s">
        <v>347</v>
      </c>
    </row>
    <row r="148" s="2" customFormat="1" ht="21.75" customHeight="1">
      <c r="A148" s="38"/>
      <c r="B148" s="39"/>
      <c r="C148" s="226" t="s">
        <v>348</v>
      </c>
      <c r="D148" s="226" t="s">
        <v>80</v>
      </c>
      <c r="E148" s="227" t="s">
        <v>349</v>
      </c>
      <c r="F148" s="228" t="s">
        <v>350</v>
      </c>
      <c r="G148" s="229" t="s">
        <v>297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138</v>
      </c>
      <c r="AT148" s="237" t="s">
        <v>80</v>
      </c>
      <c r="AU148" s="237" t="s">
        <v>83</v>
      </c>
      <c r="AY148" s="17" t="s">
        <v>132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138</v>
      </c>
      <c r="BM148" s="237" t="s">
        <v>351</v>
      </c>
    </row>
    <row r="149" s="2" customFormat="1" ht="24.15" customHeight="1">
      <c r="A149" s="38"/>
      <c r="B149" s="39"/>
      <c r="C149" s="226" t="s">
        <v>276</v>
      </c>
      <c r="D149" s="226" t="s">
        <v>80</v>
      </c>
      <c r="E149" s="227" t="s">
        <v>352</v>
      </c>
      <c r="F149" s="228" t="s">
        <v>353</v>
      </c>
      <c r="G149" s="229" t="s">
        <v>297</v>
      </c>
      <c r="H149" s="230">
        <v>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138</v>
      </c>
      <c r="AT149" s="237" t="s">
        <v>80</v>
      </c>
      <c r="AU149" s="237" t="s">
        <v>83</v>
      </c>
      <c r="AY149" s="17" t="s">
        <v>132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138</v>
      </c>
      <c r="BM149" s="237" t="s">
        <v>354</v>
      </c>
    </row>
    <row r="150" s="2" customFormat="1" ht="21.75" customHeight="1">
      <c r="A150" s="38"/>
      <c r="B150" s="39"/>
      <c r="C150" s="226" t="s">
        <v>355</v>
      </c>
      <c r="D150" s="226" t="s">
        <v>80</v>
      </c>
      <c r="E150" s="227" t="s">
        <v>356</v>
      </c>
      <c r="F150" s="228" t="s">
        <v>357</v>
      </c>
      <c r="G150" s="229" t="s">
        <v>297</v>
      </c>
      <c r="H150" s="230">
        <v>1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138</v>
      </c>
      <c r="AT150" s="237" t="s">
        <v>80</v>
      </c>
      <c r="AU150" s="237" t="s">
        <v>83</v>
      </c>
      <c r="AY150" s="17" t="s">
        <v>132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138</v>
      </c>
      <c r="BM150" s="237" t="s">
        <v>358</v>
      </c>
    </row>
    <row r="151" s="2" customFormat="1" ht="16.5" customHeight="1">
      <c r="A151" s="38"/>
      <c r="B151" s="39"/>
      <c r="C151" s="226" t="s">
        <v>279</v>
      </c>
      <c r="D151" s="226" t="s">
        <v>80</v>
      </c>
      <c r="E151" s="227" t="s">
        <v>359</v>
      </c>
      <c r="F151" s="228" t="s">
        <v>360</v>
      </c>
      <c r="G151" s="229" t="s">
        <v>297</v>
      </c>
      <c r="H151" s="230">
        <v>1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138</v>
      </c>
      <c r="AT151" s="237" t="s">
        <v>80</v>
      </c>
      <c r="AU151" s="237" t="s">
        <v>83</v>
      </c>
      <c r="AY151" s="17" t="s">
        <v>132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138</v>
      </c>
      <c r="BM151" s="237" t="s">
        <v>361</v>
      </c>
    </row>
    <row r="152" s="2" customFormat="1" ht="16.5" customHeight="1">
      <c r="A152" s="38"/>
      <c r="B152" s="39"/>
      <c r="C152" s="226" t="s">
        <v>362</v>
      </c>
      <c r="D152" s="226" t="s">
        <v>80</v>
      </c>
      <c r="E152" s="227" t="s">
        <v>363</v>
      </c>
      <c r="F152" s="228" t="s">
        <v>364</v>
      </c>
      <c r="G152" s="229" t="s">
        <v>297</v>
      </c>
      <c r="H152" s="230">
        <v>1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138</v>
      </c>
      <c r="AT152" s="237" t="s">
        <v>80</v>
      </c>
      <c r="AU152" s="237" t="s">
        <v>83</v>
      </c>
      <c r="AY152" s="17" t="s">
        <v>132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138</v>
      </c>
      <c r="BM152" s="237" t="s">
        <v>365</v>
      </c>
    </row>
    <row r="153" s="2" customFormat="1" ht="21.75" customHeight="1">
      <c r="A153" s="38"/>
      <c r="B153" s="39"/>
      <c r="C153" s="226" t="s">
        <v>282</v>
      </c>
      <c r="D153" s="226" t="s">
        <v>80</v>
      </c>
      <c r="E153" s="227" t="s">
        <v>366</v>
      </c>
      <c r="F153" s="228" t="s">
        <v>367</v>
      </c>
      <c r="G153" s="229" t="s">
        <v>297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138</v>
      </c>
      <c r="AT153" s="237" t="s">
        <v>80</v>
      </c>
      <c r="AU153" s="237" t="s">
        <v>83</v>
      </c>
      <c r="AY153" s="17" t="s">
        <v>132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138</v>
      </c>
      <c r="BM153" s="237" t="s">
        <v>368</v>
      </c>
    </row>
    <row r="154" s="2" customFormat="1" ht="16.5" customHeight="1">
      <c r="A154" s="38"/>
      <c r="B154" s="39"/>
      <c r="C154" s="226" t="s">
        <v>369</v>
      </c>
      <c r="D154" s="226" t="s">
        <v>80</v>
      </c>
      <c r="E154" s="227" t="s">
        <v>370</v>
      </c>
      <c r="F154" s="228" t="s">
        <v>371</v>
      </c>
      <c r="G154" s="229" t="s">
        <v>297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138</v>
      </c>
      <c r="AT154" s="237" t="s">
        <v>80</v>
      </c>
      <c r="AU154" s="237" t="s">
        <v>83</v>
      </c>
      <c r="AY154" s="17" t="s">
        <v>132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138</v>
      </c>
      <c r="BM154" s="237" t="s">
        <v>372</v>
      </c>
    </row>
    <row r="155" s="2" customFormat="1" ht="16.5" customHeight="1">
      <c r="A155" s="38"/>
      <c r="B155" s="39"/>
      <c r="C155" s="226" t="s">
        <v>285</v>
      </c>
      <c r="D155" s="226" t="s">
        <v>80</v>
      </c>
      <c r="E155" s="227" t="s">
        <v>373</v>
      </c>
      <c r="F155" s="228" t="s">
        <v>374</v>
      </c>
      <c r="G155" s="229" t="s">
        <v>297</v>
      </c>
      <c r="H155" s="230">
        <v>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138</v>
      </c>
      <c r="AT155" s="237" t="s">
        <v>80</v>
      </c>
      <c r="AU155" s="237" t="s">
        <v>83</v>
      </c>
      <c r="AY155" s="17" t="s">
        <v>132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138</v>
      </c>
      <c r="BM155" s="237" t="s">
        <v>375</v>
      </c>
    </row>
    <row r="156" s="2" customFormat="1" ht="16.5" customHeight="1">
      <c r="A156" s="38"/>
      <c r="B156" s="39"/>
      <c r="C156" s="226" t="s">
        <v>376</v>
      </c>
      <c r="D156" s="226" t="s">
        <v>80</v>
      </c>
      <c r="E156" s="227" t="s">
        <v>377</v>
      </c>
      <c r="F156" s="228" t="s">
        <v>378</v>
      </c>
      <c r="G156" s="229" t="s">
        <v>297</v>
      </c>
      <c r="H156" s="230">
        <v>1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138</v>
      </c>
      <c r="AT156" s="237" t="s">
        <v>80</v>
      </c>
      <c r="AU156" s="237" t="s">
        <v>83</v>
      </c>
      <c r="AY156" s="17" t="s">
        <v>132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138</v>
      </c>
      <c r="BM156" s="237" t="s">
        <v>379</v>
      </c>
    </row>
    <row r="157" s="2" customFormat="1" ht="16.5" customHeight="1">
      <c r="A157" s="38"/>
      <c r="B157" s="39"/>
      <c r="C157" s="226" t="s">
        <v>289</v>
      </c>
      <c r="D157" s="226" t="s">
        <v>80</v>
      </c>
      <c r="E157" s="227" t="s">
        <v>380</v>
      </c>
      <c r="F157" s="228" t="s">
        <v>381</v>
      </c>
      <c r="G157" s="229" t="s">
        <v>297</v>
      </c>
      <c r="H157" s="230">
        <v>1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138</v>
      </c>
      <c r="AT157" s="237" t="s">
        <v>80</v>
      </c>
      <c r="AU157" s="237" t="s">
        <v>83</v>
      </c>
      <c r="AY157" s="17" t="s">
        <v>132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138</v>
      </c>
      <c r="BM157" s="237" t="s">
        <v>382</v>
      </c>
    </row>
    <row r="158" s="2" customFormat="1" ht="16.5" customHeight="1">
      <c r="A158" s="38"/>
      <c r="B158" s="39"/>
      <c r="C158" s="226" t="s">
        <v>383</v>
      </c>
      <c r="D158" s="226" t="s">
        <v>80</v>
      </c>
      <c r="E158" s="227" t="s">
        <v>384</v>
      </c>
      <c r="F158" s="228" t="s">
        <v>385</v>
      </c>
      <c r="G158" s="229" t="s">
        <v>297</v>
      </c>
      <c r="H158" s="230">
        <v>1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138</v>
      </c>
      <c r="AT158" s="237" t="s">
        <v>80</v>
      </c>
      <c r="AU158" s="237" t="s">
        <v>83</v>
      </c>
      <c r="AY158" s="17" t="s">
        <v>132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138</v>
      </c>
      <c r="BM158" s="237" t="s">
        <v>386</v>
      </c>
    </row>
    <row r="159" s="2" customFormat="1" ht="16.5" customHeight="1">
      <c r="A159" s="38"/>
      <c r="B159" s="39"/>
      <c r="C159" s="226" t="s">
        <v>330</v>
      </c>
      <c r="D159" s="226" t="s">
        <v>80</v>
      </c>
      <c r="E159" s="227" t="s">
        <v>387</v>
      </c>
      <c r="F159" s="228" t="s">
        <v>388</v>
      </c>
      <c r="G159" s="229" t="s">
        <v>297</v>
      </c>
      <c r="H159" s="230">
        <v>30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138</v>
      </c>
      <c r="AT159" s="237" t="s">
        <v>80</v>
      </c>
      <c r="AU159" s="237" t="s">
        <v>83</v>
      </c>
      <c r="AY159" s="17" t="s">
        <v>132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138</v>
      </c>
      <c r="BM159" s="237" t="s">
        <v>389</v>
      </c>
    </row>
    <row r="160" s="2" customFormat="1" ht="16.5" customHeight="1">
      <c r="A160" s="38"/>
      <c r="B160" s="39"/>
      <c r="C160" s="226" t="s">
        <v>390</v>
      </c>
      <c r="D160" s="226" t="s">
        <v>80</v>
      </c>
      <c r="E160" s="227" t="s">
        <v>391</v>
      </c>
      <c r="F160" s="228" t="s">
        <v>392</v>
      </c>
      <c r="G160" s="229" t="s">
        <v>297</v>
      </c>
      <c r="H160" s="230">
        <v>30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138</v>
      </c>
      <c r="AT160" s="237" t="s">
        <v>80</v>
      </c>
      <c r="AU160" s="237" t="s">
        <v>83</v>
      </c>
      <c r="AY160" s="17" t="s">
        <v>132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138</v>
      </c>
      <c r="BM160" s="237" t="s">
        <v>393</v>
      </c>
    </row>
    <row r="161" s="2" customFormat="1" ht="16.5" customHeight="1">
      <c r="A161" s="38"/>
      <c r="B161" s="39"/>
      <c r="C161" s="226" t="s">
        <v>333</v>
      </c>
      <c r="D161" s="226" t="s">
        <v>80</v>
      </c>
      <c r="E161" s="227" t="s">
        <v>394</v>
      </c>
      <c r="F161" s="228" t="s">
        <v>395</v>
      </c>
      <c r="G161" s="229" t="s">
        <v>297</v>
      </c>
      <c r="H161" s="230">
        <v>18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138</v>
      </c>
      <c r="AT161" s="237" t="s">
        <v>80</v>
      </c>
      <c r="AU161" s="237" t="s">
        <v>83</v>
      </c>
      <c r="AY161" s="17" t="s">
        <v>132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138</v>
      </c>
      <c r="BM161" s="237" t="s">
        <v>396</v>
      </c>
    </row>
    <row r="162" s="2" customFormat="1" ht="16.5" customHeight="1">
      <c r="A162" s="38"/>
      <c r="B162" s="39"/>
      <c r="C162" s="226" t="s">
        <v>397</v>
      </c>
      <c r="D162" s="226" t="s">
        <v>80</v>
      </c>
      <c r="E162" s="227" t="s">
        <v>398</v>
      </c>
      <c r="F162" s="228" t="s">
        <v>399</v>
      </c>
      <c r="G162" s="229" t="s">
        <v>297</v>
      </c>
      <c r="H162" s="230">
        <v>25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138</v>
      </c>
      <c r="AT162" s="237" t="s">
        <v>80</v>
      </c>
      <c r="AU162" s="237" t="s">
        <v>83</v>
      </c>
      <c r="AY162" s="17" t="s">
        <v>132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138</v>
      </c>
      <c r="BM162" s="237" t="s">
        <v>400</v>
      </c>
    </row>
    <row r="163" s="2" customFormat="1" ht="16.5" customHeight="1">
      <c r="A163" s="38"/>
      <c r="B163" s="39"/>
      <c r="C163" s="226" t="s">
        <v>337</v>
      </c>
      <c r="D163" s="226" t="s">
        <v>80</v>
      </c>
      <c r="E163" s="227" t="s">
        <v>401</v>
      </c>
      <c r="F163" s="228" t="s">
        <v>402</v>
      </c>
      <c r="G163" s="229" t="s">
        <v>297</v>
      </c>
      <c r="H163" s="230">
        <v>1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138</v>
      </c>
      <c r="AT163" s="237" t="s">
        <v>80</v>
      </c>
      <c r="AU163" s="237" t="s">
        <v>83</v>
      </c>
      <c r="AY163" s="17" t="s">
        <v>132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138</v>
      </c>
      <c r="BM163" s="237" t="s">
        <v>403</v>
      </c>
    </row>
    <row r="164" s="2" customFormat="1" ht="16.5" customHeight="1">
      <c r="A164" s="38"/>
      <c r="B164" s="39"/>
      <c r="C164" s="226" t="s">
        <v>404</v>
      </c>
      <c r="D164" s="226" t="s">
        <v>80</v>
      </c>
      <c r="E164" s="227" t="s">
        <v>405</v>
      </c>
      <c r="F164" s="228" t="s">
        <v>406</v>
      </c>
      <c r="G164" s="229" t="s">
        <v>297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138</v>
      </c>
      <c r="AT164" s="237" t="s">
        <v>80</v>
      </c>
      <c r="AU164" s="237" t="s">
        <v>83</v>
      </c>
      <c r="AY164" s="17" t="s">
        <v>132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138</v>
      </c>
      <c r="BM164" s="237" t="s">
        <v>407</v>
      </c>
    </row>
    <row r="165" s="2" customFormat="1" ht="16.5" customHeight="1">
      <c r="A165" s="38"/>
      <c r="B165" s="39"/>
      <c r="C165" s="226" t="s">
        <v>340</v>
      </c>
      <c r="D165" s="226" t="s">
        <v>80</v>
      </c>
      <c r="E165" s="227" t="s">
        <v>408</v>
      </c>
      <c r="F165" s="228" t="s">
        <v>409</v>
      </c>
      <c r="G165" s="229" t="s">
        <v>297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138</v>
      </c>
      <c r="AT165" s="237" t="s">
        <v>80</v>
      </c>
      <c r="AU165" s="237" t="s">
        <v>83</v>
      </c>
      <c r="AY165" s="17" t="s">
        <v>132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138</v>
      </c>
      <c r="BM165" s="237" t="s">
        <v>410</v>
      </c>
    </row>
    <row r="166" s="2" customFormat="1" ht="24.15" customHeight="1">
      <c r="A166" s="38"/>
      <c r="B166" s="39"/>
      <c r="C166" s="226" t="s">
        <v>411</v>
      </c>
      <c r="D166" s="226" t="s">
        <v>80</v>
      </c>
      <c r="E166" s="227" t="s">
        <v>412</v>
      </c>
      <c r="F166" s="228" t="s">
        <v>413</v>
      </c>
      <c r="G166" s="229" t="s">
        <v>297</v>
      </c>
      <c r="H166" s="230">
        <v>1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138</v>
      </c>
      <c r="AT166" s="237" t="s">
        <v>80</v>
      </c>
      <c r="AU166" s="237" t="s">
        <v>83</v>
      </c>
      <c r="AY166" s="17" t="s">
        <v>132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138</v>
      </c>
      <c r="BM166" s="237" t="s">
        <v>414</v>
      </c>
    </row>
    <row r="167" s="2" customFormat="1" ht="16.5" customHeight="1">
      <c r="A167" s="38"/>
      <c r="B167" s="39"/>
      <c r="C167" s="226" t="s">
        <v>343</v>
      </c>
      <c r="D167" s="226" t="s">
        <v>80</v>
      </c>
      <c r="E167" s="227" t="s">
        <v>415</v>
      </c>
      <c r="F167" s="228" t="s">
        <v>416</v>
      </c>
      <c r="G167" s="229" t="s">
        <v>297</v>
      </c>
      <c r="H167" s="230">
        <v>1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138</v>
      </c>
      <c r="AT167" s="237" t="s">
        <v>80</v>
      </c>
      <c r="AU167" s="237" t="s">
        <v>83</v>
      </c>
      <c r="AY167" s="17" t="s">
        <v>132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138</v>
      </c>
      <c r="BM167" s="237" t="s">
        <v>417</v>
      </c>
    </row>
    <row r="168" s="12" customFormat="1" ht="25.92" customHeight="1">
      <c r="A168" s="12"/>
      <c r="B168" s="210"/>
      <c r="C168" s="211"/>
      <c r="D168" s="212" t="s">
        <v>75</v>
      </c>
      <c r="E168" s="213" t="s">
        <v>252</v>
      </c>
      <c r="F168" s="213" t="s">
        <v>418</v>
      </c>
      <c r="G168" s="211"/>
      <c r="H168" s="211"/>
      <c r="I168" s="214"/>
      <c r="J168" s="215">
        <f>BK168</f>
        <v>0</v>
      </c>
      <c r="K168" s="211"/>
      <c r="L168" s="216"/>
      <c r="M168" s="217"/>
      <c r="N168" s="218"/>
      <c r="O168" s="218"/>
      <c r="P168" s="219">
        <f>SUM(P169:P182)</f>
        <v>0</v>
      </c>
      <c r="Q168" s="218"/>
      <c r="R168" s="219">
        <f>SUM(R169:R182)</f>
        <v>0</v>
      </c>
      <c r="S168" s="218"/>
      <c r="T168" s="220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83</v>
      </c>
      <c r="AT168" s="222" t="s">
        <v>75</v>
      </c>
      <c r="AU168" s="222" t="s">
        <v>76</v>
      </c>
      <c r="AY168" s="221" t="s">
        <v>132</v>
      </c>
      <c r="BK168" s="223">
        <f>SUM(BK169:BK182)</f>
        <v>0</v>
      </c>
    </row>
    <row r="169" s="2" customFormat="1" ht="78" customHeight="1">
      <c r="A169" s="38"/>
      <c r="B169" s="39"/>
      <c r="C169" s="226" t="s">
        <v>419</v>
      </c>
      <c r="D169" s="226" t="s">
        <v>80</v>
      </c>
      <c r="E169" s="227" t="s">
        <v>420</v>
      </c>
      <c r="F169" s="228" t="s">
        <v>421</v>
      </c>
      <c r="G169" s="229" t="s">
        <v>297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138</v>
      </c>
      <c r="AT169" s="237" t="s">
        <v>80</v>
      </c>
      <c r="AU169" s="237" t="s">
        <v>83</v>
      </c>
      <c r="AY169" s="17" t="s">
        <v>132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138</v>
      </c>
      <c r="BM169" s="237" t="s">
        <v>422</v>
      </c>
    </row>
    <row r="170" s="2" customFormat="1" ht="21.75" customHeight="1">
      <c r="A170" s="38"/>
      <c r="B170" s="39"/>
      <c r="C170" s="226" t="s">
        <v>347</v>
      </c>
      <c r="D170" s="226" t="s">
        <v>80</v>
      </c>
      <c r="E170" s="227" t="s">
        <v>423</v>
      </c>
      <c r="F170" s="228" t="s">
        <v>424</v>
      </c>
      <c r="G170" s="229" t="s">
        <v>297</v>
      </c>
      <c r="H170" s="230">
        <v>1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138</v>
      </c>
      <c r="AT170" s="237" t="s">
        <v>80</v>
      </c>
      <c r="AU170" s="237" t="s">
        <v>83</v>
      </c>
      <c r="AY170" s="17" t="s">
        <v>132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138</v>
      </c>
      <c r="BM170" s="237" t="s">
        <v>425</v>
      </c>
    </row>
    <row r="171" s="2" customFormat="1" ht="16.5" customHeight="1">
      <c r="A171" s="38"/>
      <c r="B171" s="39"/>
      <c r="C171" s="226" t="s">
        <v>426</v>
      </c>
      <c r="D171" s="226" t="s">
        <v>80</v>
      </c>
      <c r="E171" s="227" t="s">
        <v>427</v>
      </c>
      <c r="F171" s="228" t="s">
        <v>428</v>
      </c>
      <c r="G171" s="229" t="s">
        <v>297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138</v>
      </c>
      <c r="AT171" s="237" t="s">
        <v>80</v>
      </c>
      <c r="AU171" s="237" t="s">
        <v>83</v>
      </c>
      <c r="AY171" s="17" t="s">
        <v>132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138</v>
      </c>
      <c r="BM171" s="237" t="s">
        <v>429</v>
      </c>
    </row>
    <row r="172" s="2" customFormat="1" ht="16.5" customHeight="1">
      <c r="A172" s="38"/>
      <c r="B172" s="39"/>
      <c r="C172" s="226" t="s">
        <v>351</v>
      </c>
      <c r="D172" s="226" t="s">
        <v>80</v>
      </c>
      <c r="E172" s="227" t="s">
        <v>430</v>
      </c>
      <c r="F172" s="228" t="s">
        <v>271</v>
      </c>
      <c r="G172" s="229" t="s">
        <v>297</v>
      </c>
      <c r="H172" s="230">
        <v>1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138</v>
      </c>
      <c r="AT172" s="237" t="s">
        <v>80</v>
      </c>
      <c r="AU172" s="237" t="s">
        <v>83</v>
      </c>
      <c r="AY172" s="17" t="s">
        <v>132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138</v>
      </c>
      <c r="BM172" s="237" t="s">
        <v>431</v>
      </c>
    </row>
    <row r="173" s="2" customFormat="1" ht="16.5" customHeight="1">
      <c r="A173" s="38"/>
      <c r="B173" s="39"/>
      <c r="C173" s="226" t="s">
        <v>432</v>
      </c>
      <c r="D173" s="226" t="s">
        <v>80</v>
      </c>
      <c r="E173" s="227" t="s">
        <v>433</v>
      </c>
      <c r="F173" s="228" t="s">
        <v>434</v>
      </c>
      <c r="G173" s="229" t="s">
        <v>297</v>
      </c>
      <c r="H173" s="230">
        <v>1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138</v>
      </c>
      <c r="AT173" s="237" t="s">
        <v>80</v>
      </c>
      <c r="AU173" s="237" t="s">
        <v>83</v>
      </c>
      <c r="AY173" s="17" t="s">
        <v>132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138</v>
      </c>
      <c r="BM173" s="237" t="s">
        <v>435</v>
      </c>
    </row>
    <row r="174" s="2" customFormat="1" ht="16.5" customHeight="1">
      <c r="A174" s="38"/>
      <c r="B174" s="39"/>
      <c r="C174" s="226" t="s">
        <v>354</v>
      </c>
      <c r="D174" s="226" t="s">
        <v>80</v>
      </c>
      <c r="E174" s="227" t="s">
        <v>436</v>
      </c>
      <c r="F174" s="228" t="s">
        <v>437</v>
      </c>
      <c r="G174" s="229" t="s">
        <v>297</v>
      </c>
      <c r="H174" s="230">
        <v>1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138</v>
      </c>
      <c r="AT174" s="237" t="s">
        <v>80</v>
      </c>
      <c r="AU174" s="237" t="s">
        <v>83</v>
      </c>
      <c r="AY174" s="17" t="s">
        <v>132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138</v>
      </c>
      <c r="BM174" s="237" t="s">
        <v>438</v>
      </c>
    </row>
    <row r="175" s="2" customFormat="1" ht="16.5" customHeight="1">
      <c r="A175" s="38"/>
      <c r="B175" s="39"/>
      <c r="C175" s="226" t="s">
        <v>439</v>
      </c>
      <c r="D175" s="226" t="s">
        <v>80</v>
      </c>
      <c r="E175" s="227" t="s">
        <v>440</v>
      </c>
      <c r="F175" s="228" t="s">
        <v>441</v>
      </c>
      <c r="G175" s="229" t="s">
        <v>297</v>
      </c>
      <c r="H175" s="230">
        <v>1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138</v>
      </c>
      <c r="AT175" s="237" t="s">
        <v>80</v>
      </c>
      <c r="AU175" s="237" t="s">
        <v>83</v>
      </c>
      <c r="AY175" s="17" t="s">
        <v>132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138</v>
      </c>
      <c r="BM175" s="237" t="s">
        <v>442</v>
      </c>
    </row>
    <row r="176" s="2" customFormat="1" ht="16.5" customHeight="1">
      <c r="A176" s="38"/>
      <c r="B176" s="39"/>
      <c r="C176" s="226" t="s">
        <v>358</v>
      </c>
      <c r="D176" s="226" t="s">
        <v>80</v>
      </c>
      <c r="E176" s="227" t="s">
        <v>443</v>
      </c>
      <c r="F176" s="228" t="s">
        <v>444</v>
      </c>
      <c r="G176" s="229" t="s">
        <v>297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138</v>
      </c>
      <c r="AT176" s="237" t="s">
        <v>80</v>
      </c>
      <c r="AU176" s="237" t="s">
        <v>83</v>
      </c>
      <c r="AY176" s="17" t="s">
        <v>132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138</v>
      </c>
      <c r="BM176" s="237" t="s">
        <v>445</v>
      </c>
    </row>
    <row r="177" s="2" customFormat="1" ht="16.5" customHeight="1">
      <c r="A177" s="38"/>
      <c r="B177" s="39"/>
      <c r="C177" s="226" t="s">
        <v>446</v>
      </c>
      <c r="D177" s="226" t="s">
        <v>80</v>
      </c>
      <c r="E177" s="227" t="s">
        <v>447</v>
      </c>
      <c r="F177" s="228" t="s">
        <v>448</v>
      </c>
      <c r="G177" s="229" t="s">
        <v>297</v>
      </c>
      <c r="H177" s="230">
        <v>1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138</v>
      </c>
      <c r="AT177" s="237" t="s">
        <v>80</v>
      </c>
      <c r="AU177" s="237" t="s">
        <v>83</v>
      </c>
      <c r="AY177" s="17" t="s">
        <v>132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138</v>
      </c>
      <c r="BM177" s="237" t="s">
        <v>449</v>
      </c>
    </row>
    <row r="178" s="2" customFormat="1" ht="16.5" customHeight="1">
      <c r="A178" s="38"/>
      <c r="B178" s="39"/>
      <c r="C178" s="226" t="s">
        <v>361</v>
      </c>
      <c r="D178" s="226" t="s">
        <v>80</v>
      </c>
      <c r="E178" s="227" t="s">
        <v>450</v>
      </c>
      <c r="F178" s="228" t="s">
        <v>451</v>
      </c>
      <c r="G178" s="229" t="s">
        <v>297</v>
      </c>
      <c r="H178" s="230">
        <v>1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138</v>
      </c>
      <c r="AT178" s="237" t="s">
        <v>80</v>
      </c>
      <c r="AU178" s="237" t="s">
        <v>83</v>
      </c>
      <c r="AY178" s="17" t="s">
        <v>132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138</v>
      </c>
      <c r="BM178" s="237" t="s">
        <v>452</v>
      </c>
    </row>
    <row r="179" s="2" customFormat="1" ht="16.5" customHeight="1">
      <c r="A179" s="38"/>
      <c r="B179" s="39"/>
      <c r="C179" s="226" t="s">
        <v>453</v>
      </c>
      <c r="D179" s="226" t="s">
        <v>80</v>
      </c>
      <c r="E179" s="227" t="s">
        <v>454</v>
      </c>
      <c r="F179" s="228" t="s">
        <v>455</v>
      </c>
      <c r="G179" s="229" t="s">
        <v>297</v>
      </c>
      <c r="H179" s="230">
        <v>1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138</v>
      </c>
      <c r="AT179" s="237" t="s">
        <v>80</v>
      </c>
      <c r="AU179" s="237" t="s">
        <v>83</v>
      </c>
      <c r="AY179" s="17" t="s">
        <v>132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138</v>
      </c>
      <c r="BM179" s="237" t="s">
        <v>456</v>
      </c>
    </row>
    <row r="180" s="2" customFormat="1" ht="16.5" customHeight="1">
      <c r="A180" s="38"/>
      <c r="B180" s="39"/>
      <c r="C180" s="226" t="s">
        <v>365</v>
      </c>
      <c r="D180" s="226" t="s">
        <v>80</v>
      </c>
      <c r="E180" s="227" t="s">
        <v>457</v>
      </c>
      <c r="F180" s="228" t="s">
        <v>458</v>
      </c>
      <c r="G180" s="229" t="s">
        <v>297</v>
      </c>
      <c r="H180" s="230">
        <v>1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138</v>
      </c>
      <c r="AT180" s="237" t="s">
        <v>80</v>
      </c>
      <c r="AU180" s="237" t="s">
        <v>83</v>
      </c>
      <c r="AY180" s="17" t="s">
        <v>132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138</v>
      </c>
      <c r="BM180" s="237" t="s">
        <v>459</v>
      </c>
    </row>
    <row r="181" s="2" customFormat="1" ht="16.5" customHeight="1">
      <c r="A181" s="38"/>
      <c r="B181" s="39"/>
      <c r="C181" s="226" t="s">
        <v>460</v>
      </c>
      <c r="D181" s="226" t="s">
        <v>80</v>
      </c>
      <c r="E181" s="227" t="s">
        <v>461</v>
      </c>
      <c r="F181" s="228" t="s">
        <v>462</v>
      </c>
      <c r="G181" s="229" t="s">
        <v>297</v>
      </c>
      <c r="H181" s="230">
        <v>1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138</v>
      </c>
      <c r="AT181" s="237" t="s">
        <v>80</v>
      </c>
      <c r="AU181" s="237" t="s">
        <v>83</v>
      </c>
      <c r="AY181" s="17" t="s">
        <v>132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138</v>
      </c>
      <c r="BM181" s="237" t="s">
        <v>463</v>
      </c>
    </row>
    <row r="182" s="2" customFormat="1" ht="24.15" customHeight="1">
      <c r="A182" s="38"/>
      <c r="B182" s="39"/>
      <c r="C182" s="226" t="s">
        <v>368</v>
      </c>
      <c r="D182" s="226" t="s">
        <v>80</v>
      </c>
      <c r="E182" s="227" t="s">
        <v>464</v>
      </c>
      <c r="F182" s="228" t="s">
        <v>465</v>
      </c>
      <c r="G182" s="229" t="s">
        <v>297</v>
      </c>
      <c r="H182" s="230">
        <v>1</v>
      </c>
      <c r="I182" s="231"/>
      <c r="J182" s="232">
        <f>ROUND(I182*H182,2)</f>
        <v>0</v>
      </c>
      <c r="K182" s="228" t="s">
        <v>1</v>
      </c>
      <c r="L182" s="44"/>
      <c r="M182" s="283" t="s">
        <v>1</v>
      </c>
      <c r="N182" s="284" t="s">
        <v>41</v>
      </c>
      <c r="O182" s="285"/>
      <c r="P182" s="286">
        <f>O182*H182</f>
        <v>0</v>
      </c>
      <c r="Q182" s="286">
        <v>0</v>
      </c>
      <c r="R182" s="286">
        <f>Q182*H182</f>
        <v>0</v>
      </c>
      <c r="S182" s="286">
        <v>0</v>
      </c>
      <c r="T182" s="28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138</v>
      </c>
      <c r="AT182" s="237" t="s">
        <v>80</v>
      </c>
      <c r="AU182" s="237" t="s">
        <v>83</v>
      </c>
      <c r="AY182" s="17" t="s">
        <v>132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138</v>
      </c>
      <c r="BM182" s="237" t="s">
        <v>466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iL1Sgmnl8rz8rSlkOeMNuDyCGfX/iA9DideGPlamP9D/M6tTdaSppp98PATZyIRsiIdqXA2AVpqgEPewffygrw==" hashValue="qFPYrmUMxD4PmIc9H5DTlF8tr3MUuha2TYNrYGfM4lrjG2PvFfhftoIs5yJ4Z36F5CRXW2EBEaQV/vxNFUwuOw==" algorithmName="SHA-512" password="C6CD"/>
  <autoFilter ref="C122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100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Univerzita Hradec Králové - Úprava respiria a zázemí IPaKC - Kolárna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467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21. 2. 2023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ROUND((SUM(BE120:BE129)),  2)</f>
        <v>0</v>
      </c>
      <c r="G33" s="38"/>
      <c r="H33" s="38"/>
      <c r="I33" s="164">
        <v>0.20999999999999999</v>
      </c>
      <c r="J33" s="163">
        <f>ROUND(((SUM(BE120:BE129))*I33),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ROUND((SUM(BF120:BF129)),  2)</f>
        <v>0</v>
      </c>
      <c r="G34" s="38"/>
      <c r="H34" s="38"/>
      <c r="I34" s="164">
        <v>0.14999999999999999</v>
      </c>
      <c r="J34" s="163">
        <f>ROUND(((SUM(BF120:BF129))*I34),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ROUND((SUM(BG120:BG129)),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ROUND((SUM(BH120:BH129)),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ROUND((SUM(BI120:BI129)),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Univerzita Hradec Králové - Úprava respiria a zázemí IPaKC - Kolárna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HK</v>
      </c>
      <c r="G89" s="40"/>
      <c r="H89" s="40"/>
      <c r="I89" s="32" t="s">
        <v>22</v>
      </c>
      <c r="J89" s="79" t="str">
        <f>IF(J12="","",J12)</f>
        <v>21. 2. 2023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Univerzita Hradec Králové</v>
      </c>
      <c r="G91" s="40"/>
      <c r="H91" s="40"/>
      <c r="I91" s="32" t="s">
        <v>30</v>
      </c>
      <c r="J91" s="36" t="str">
        <f>E21</f>
        <v>ATELIER H1 &amp; ATELIER HÁJEK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Martin Škrabal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106</v>
      </c>
      <c r="D94" s="185"/>
      <c r="E94" s="185"/>
      <c r="F94" s="185"/>
      <c r="G94" s="185"/>
      <c r="H94" s="185"/>
      <c r="I94" s="185"/>
      <c r="J94" s="186" t="s">
        <v>107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8"/>
      <c r="C97" s="189"/>
      <c r="D97" s="190" t="s">
        <v>468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469</v>
      </c>
      <c r="E98" s="196"/>
      <c r="F98" s="196"/>
      <c r="G98" s="196"/>
      <c r="H98" s="196"/>
      <c r="I98" s="196"/>
      <c r="J98" s="197">
        <f>J122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470</v>
      </c>
      <c r="E99" s="196"/>
      <c r="F99" s="196"/>
      <c r="G99" s="196"/>
      <c r="H99" s="196"/>
      <c r="I99" s="196"/>
      <c r="J99" s="197">
        <f>J126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471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Univerzita Hradec Králové - Úprava respiria a zázemí IPaKC - Kolárna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HK</v>
      </c>
      <c r="G114" s="40"/>
      <c r="H114" s="40"/>
      <c r="I114" s="32" t="s">
        <v>22</v>
      </c>
      <c r="J114" s="79" t="str">
        <f>IF(J12="","",J12)</f>
        <v>21. 2. 2023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24</v>
      </c>
      <c r="D116" s="40"/>
      <c r="E116" s="40"/>
      <c r="F116" s="27" t="str">
        <f>E15</f>
        <v>Univerzita Hradec Králové</v>
      </c>
      <c r="G116" s="40"/>
      <c r="H116" s="40"/>
      <c r="I116" s="32" t="s">
        <v>30</v>
      </c>
      <c r="J116" s="36" t="str">
        <f>E21</f>
        <v>ATELIER H1 &amp; ATELIER HÁJEK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Martin Škrabal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9"/>
      <c r="B119" s="200"/>
      <c r="C119" s="201" t="s">
        <v>118</v>
      </c>
      <c r="D119" s="202" t="s">
        <v>61</v>
      </c>
      <c r="E119" s="202" t="s">
        <v>57</v>
      </c>
      <c r="F119" s="202" t="s">
        <v>58</v>
      </c>
      <c r="G119" s="202" t="s">
        <v>119</v>
      </c>
      <c r="H119" s="202" t="s">
        <v>120</v>
      </c>
      <c r="I119" s="202" t="s">
        <v>121</v>
      </c>
      <c r="J119" s="202" t="s">
        <v>107</v>
      </c>
      <c r="K119" s="203" t="s">
        <v>122</v>
      </c>
      <c r="L119" s="204"/>
      <c r="M119" s="100" t="s">
        <v>1</v>
      </c>
      <c r="N119" s="101" t="s">
        <v>40</v>
      </c>
      <c r="O119" s="101" t="s">
        <v>123</v>
      </c>
      <c r="P119" s="101" t="s">
        <v>124</v>
      </c>
      <c r="Q119" s="101" t="s">
        <v>125</v>
      </c>
      <c r="R119" s="101" t="s">
        <v>126</v>
      </c>
      <c r="S119" s="101" t="s">
        <v>127</v>
      </c>
      <c r="T119" s="102" t="s">
        <v>128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8"/>
      <c r="B120" s="39"/>
      <c r="C120" s="107" t="s">
        <v>129</v>
      </c>
      <c r="D120" s="40"/>
      <c r="E120" s="40"/>
      <c r="F120" s="40"/>
      <c r="G120" s="40"/>
      <c r="H120" s="40"/>
      <c r="I120" s="40"/>
      <c r="J120" s="205">
        <f>BK120</f>
        <v>0</v>
      </c>
      <c r="K120" s="40"/>
      <c r="L120" s="44"/>
      <c r="M120" s="103"/>
      <c r="N120" s="206"/>
      <c r="O120" s="104"/>
      <c r="P120" s="207">
        <f>P121</f>
        <v>0</v>
      </c>
      <c r="Q120" s="104"/>
      <c r="R120" s="207">
        <f>R121</f>
        <v>0</v>
      </c>
      <c r="S120" s="104"/>
      <c r="T120" s="208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109</v>
      </c>
      <c r="BK120" s="209">
        <f>BK121</f>
        <v>0</v>
      </c>
    </row>
    <row r="121" s="12" customFormat="1" ht="25.92" customHeight="1">
      <c r="A121" s="12"/>
      <c r="B121" s="210"/>
      <c r="C121" s="211"/>
      <c r="D121" s="212" t="s">
        <v>75</v>
      </c>
      <c r="E121" s="213" t="s">
        <v>97</v>
      </c>
      <c r="F121" s="213" t="s">
        <v>472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P122+P126+P128</f>
        <v>0</v>
      </c>
      <c r="Q121" s="218"/>
      <c r="R121" s="219">
        <f>R122+R126+R128</f>
        <v>0</v>
      </c>
      <c r="S121" s="218"/>
      <c r="T121" s="220">
        <f>T122+T126+T128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155</v>
      </c>
      <c r="AT121" s="222" t="s">
        <v>75</v>
      </c>
      <c r="AU121" s="222" t="s">
        <v>76</v>
      </c>
      <c r="AY121" s="221" t="s">
        <v>132</v>
      </c>
      <c r="BK121" s="223">
        <f>BK122+BK126+BK128</f>
        <v>0</v>
      </c>
    </row>
    <row r="122" s="12" customFormat="1" ht="22.8" customHeight="1">
      <c r="A122" s="12"/>
      <c r="B122" s="210"/>
      <c r="C122" s="211"/>
      <c r="D122" s="212" t="s">
        <v>75</v>
      </c>
      <c r="E122" s="224" t="s">
        <v>473</v>
      </c>
      <c r="F122" s="224" t="s">
        <v>455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SUM(P123:P125)</f>
        <v>0</v>
      </c>
      <c r="Q122" s="218"/>
      <c r="R122" s="219">
        <f>SUM(R123:R125)</f>
        <v>0</v>
      </c>
      <c r="S122" s="218"/>
      <c r="T122" s="22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155</v>
      </c>
      <c r="AT122" s="222" t="s">
        <v>75</v>
      </c>
      <c r="AU122" s="222" t="s">
        <v>83</v>
      </c>
      <c r="AY122" s="221" t="s">
        <v>132</v>
      </c>
      <c r="BK122" s="223">
        <f>SUM(BK123:BK125)</f>
        <v>0</v>
      </c>
    </row>
    <row r="123" s="2" customFormat="1" ht="16.5" customHeight="1">
      <c r="A123" s="38"/>
      <c r="B123" s="39"/>
      <c r="C123" s="226" t="s">
        <v>83</v>
      </c>
      <c r="D123" s="226" t="s">
        <v>80</v>
      </c>
      <c r="E123" s="227" t="s">
        <v>474</v>
      </c>
      <c r="F123" s="228" t="s">
        <v>455</v>
      </c>
      <c r="G123" s="229" t="s">
        <v>475</v>
      </c>
      <c r="H123" s="230">
        <v>1</v>
      </c>
      <c r="I123" s="231"/>
      <c r="J123" s="232">
        <f>ROUND(I123*H123,2)</f>
        <v>0</v>
      </c>
      <c r="K123" s="228" t="s">
        <v>137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476</v>
      </c>
      <c r="AT123" s="237" t="s">
        <v>80</v>
      </c>
      <c r="AU123" s="237" t="s">
        <v>85</v>
      </c>
      <c r="AY123" s="17" t="s">
        <v>132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476</v>
      </c>
      <c r="BM123" s="237" t="s">
        <v>477</v>
      </c>
    </row>
    <row r="124" s="2" customFormat="1" ht="16.5" customHeight="1">
      <c r="A124" s="38"/>
      <c r="B124" s="39"/>
      <c r="C124" s="226" t="s">
        <v>85</v>
      </c>
      <c r="D124" s="226" t="s">
        <v>80</v>
      </c>
      <c r="E124" s="227" t="s">
        <v>478</v>
      </c>
      <c r="F124" s="228" t="s">
        <v>479</v>
      </c>
      <c r="G124" s="229" t="s">
        <v>475</v>
      </c>
      <c r="H124" s="230">
        <v>1</v>
      </c>
      <c r="I124" s="231"/>
      <c r="J124" s="232">
        <f>ROUND(I124*H124,2)</f>
        <v>0</v>
      </c>
      <c r="K124" s="228" t="s">
        <v>137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476</v>
      </c>
      <c r="AT124" s="237" t="s">
        <v>80</v>
      </c>
      <c r="AU124" s="237" t="s">
        <v>85</v>
      </c>
      <c r="AY124" s="17" t="s">
        <v>132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476</v>
      </c>
      <c r="BM124" s="237" t="s">
        <v>480</v>
      </c>
    </row>
    <row r="125" s="2" customFormat="1" ht="16.5" customHeight="1">
      <c r="A125" s="38"/>
      <c r="B125" s="39"/>
      <c r="C125" s="226" t="s">
        <v>143</v>
      </c>
      <c r="D125" s="226" t="s">
        <v>80</v>
      </c>
      <c r="E125" s="227" t="s">
        <v>481</v>
      </c>
      <c r="F125" s="228" t="s">
        <v>482</v>
      </c>
      <c r="G125" s="229" t="s">
        <v>475</v>
      </c>
      <c r="H125" s="230">
        <v>1</v>
      </c>
      <c r="I125" s="231"/>
      <c r="J125" s="232">
        <f>ROUND(I125*H125,2)</f>
        <v>0</v>
      </c>
      <c r="K125" s="228" t="s">
        <v>137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476</v>
      </c>
      <c r="AT125" s="237" t="s">
        <v>80</v>
      </c>
      <c r="AU125" s="237" t="s">
        <v>85</v>
      </c>
      <c r="AY125" s="17" t="s">
        <v>132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476</v>
      </c>
      <c r="BM125" s="237" t="s">
        <v>483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484</v>
      </c>
      <c r="F126" s="224" t="s">
        <v>485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P127</f>
        <v>0</v>
      </c>
      <c r="Q126" s="218"/>
      <c r="R126" s="219">
        <f>R127</f>
        <v>0</v>
      </c>
      <c r="S126" s="218"/>
      <c r="T126" s="22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155</v>
      </c>
      <c r="AT126" s="222" t="s">
        <v>75</v>
      </c>
      <c r="AU126" s="222" t="s">
        <v>83</v>
      </c>
      <c r="AY126" s="221" t="s">
        <v>132</v>
      </c>
      <c r="BK126" s="223">
        <f>BK127</f>
        <v>0</v>
      </c>
    </row>
    <row r="127" s="2" customFormat="1" ht="16.5" customHeight="1">
      <c r="A127" s="38"/>
      <c r="B127" s="39"/>
      <c r="C127" s="226" t="s">
        <v>138</v>
      </c>
      <c r="D127" s="226" t="s">
        <v>80</v>
      </c>
      <c r="E127" s="227" t="s">
        <v>486</v>
      </c>
      <c r="F127" s="228" t="s">
        <v>487</v>
      </c>
      <c r="G127" s="229" t="s">
        <v>475</v>
      </c>
      <c r="H127" s="230">
        <v>1</v>
      </c>
      <c r="I127" s="231"/>
      <c r="J127" s="232">
        <f>ROUND(I127*H127,2)</f>
        <v>0</v>
      </c>
      <c r="K127" s="228" t="s">
        <v>137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476</v>
      </c>
      <c r="AT127" s="237" t="s">
        <v>80</v>
      </c>
      <c r="AU127" s="237" t="s">
        <v>85</v>
      </c>
      <c r="AY127" s="17" t="s">
        <v>132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476</v>
      </c>
      <c r="BM127" s="237" t="s">
        <v>488</v>
      </c>
    </row>
    <row r="128" s="12" customFormat="1" ht="22.8" customHeight="1">
      <c r="A128" s="12"/>
      <c r="B128" s="210"/>
      <c r="C128" s="211"/>
      <c r="D128" s="212" t="s">
        <v>75</v>
      </c>
      <c r="E128" s="224" t="s">
        <v>489</v>
      </c>
      <c r="F128" s="224" t="s">
        <v>490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P129</f>
        <v>0</v>
      </c>
      <c r="Q128" s="218"/>
      <c r="R128" s="219">
        <f>R129</f>
        <v>0</v>
      </c>
      <c r="S128" s="218"/>
      <c r="T128" s="22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155</v>
      </c>
      <c r="AT128" s="222" t="s">
        <v>75</v>
      </c>
      <c r="AU128" s="222" t="s">
        <v>83</v>
      </c>
      <c r="AY128" s="221" t="s">
        <v>132</v>
      </c>
      <c r="BK128" s="223">
        <f>BK129</f>
        <v>0</v>
      </c>
    </row>
    <row r="129" s="2" customFormat="1" ht="16.5" customHeight="1">
      <c r="A129" s="38"/>
      <c r="B129" s="39"/>
      <c r="C129" s="226" t="s">
        <v>155</v>
      </c>
      <c r="D129" s="226" t="s">
        <v>80</v>
      </c>
      <c r="E129" s="227" t="s">
        <v>491</v>
      </c>
      <c r="F129" s="228" t="s">
        <v>492</v>
      </c>
      <c r="G129" s="229" t="s">
        <v>475</v>
      </c>
      <c r="H129" s="230">
        <v>1</v>
      </c>
      <c r="I129" s="231"/>
      <c r="J129" s="232">
        <f>ROUND(I129*H129,2)</f>
        <v>0</v>
      </c>
      <c r="K129" s="228" t="s">
        <v>137</v>
      </c>
      <c r="L129" s="44"/>
      <c r="M129" s="283" t="s">
        <v>1</v>
      </c>
      <c r="N129" s="284" t="s">
        <v>41</v>
      </c>
      <c r="O129" s="285"/>
      <c r="P129" s="286">
        <f>O129*H129</f>
        <v>0</v>
      </c>
      <c r="Q129" s="286">
        <v>0</v>
      </c>
      <c r="R129" s="286">
        <f>Q129*H129</f>
        <v>0</v>
      </c>
      <c r="S129" s="286">
        <v>0</v>
      </c>
      <c r="T129" s="28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476</v>
      </c>
      <c r="AT129" s="237" t="s">
        <v>80</v>
      </c>
      <c r="AU129" s="237" t="s">
        <v>85</v>
      </c>
      <c r="AY129" s="17" t="s">
        <v>132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476</v>
      </c>
      <c r="BM129" s="237" t="s">
        <v>493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XhBXd2Sm8qiUDeArTnReepRN5bHlcCqQhycOFdeGaX+USPgWNF53MEw+Pn+GfVhiPOcIydBX239BF+G11r/qkg==" hashValue="KzjVzc7PPXaCbC8pTt00B5VjpauID2hDZFY5mzY9arki2y2GfeXZB5XCHvGzB7YgcP6fHk39lXqEz0GKX40EbQ==" algorithmName="SHA-512" password="C6CD"/>
  <autoFilter ref="C119:K12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DESKTOP-0AD2TN2\Marv</dc:creator>
  <cp:lastModifiedBy>DESKTOP-0AD2TN2\Marv</cp:lastModifiedBy>
  <dcterms:created xsi:type="dcterms:W3CDTF">2023-03-07T08:52:37Z</dcterms:created>
  <dcterms:modified xsi:type="dcterms:W3CDTF">2023-03-07T08:52:44Z</dcterms:modified>
</cp:coreProperties>
</file>