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tavební část 1.- 4.np" sheetId="2" r:id="rId2"/>
    <sheet name="02 - Zdravotechnické inst..." sheetId="3" r:id="rId3"/>
    <sheet name="03 - Elektroinstalace" sheetId="4" r:id="rId4"/>
    <sheet name="04 - Vzduchotechnika" sheetId="5" r:id="rId5"/>
    <sheet name="VON - Vedlejší a ostatní ..." sheetId="6" r:id="rId6"/>
    <sheet name="Seznam figur" sheetId="7" r:id="rId7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'01 - Stavební část 1.- 4.np'!$C$129:$K$387</definedName>
    <definedName name="_xlnm.Print_Area" localSheetId="1">'01 - Stavební část 1.- 4.np'!$C$4:$J$76,'01 - Stavební část 1.- 4.np'!$C$82:$J$111,'01 - Stavební část 1.- 4.np'!$C$117:$K$387</definedName>
    <definedName name="_xlnm.Print_Titles" localSheetId="1">'01 - Stavební část 1.- 4.np'!$129:$129</definedName>
    <definedName name="_xlnm._FilterDatabase" localSheetId="2" hidden="1">'02 - Zdravotechnické inst...'!$C$123:$K$229</definedName>
    <definedName name="_xlnm.Print_Area" localSheetId="2">'02 - Zdravotechnické inst...'!$C$4:$J$76,'02 - Zdravotechnické inst...'!$C$82:$J$105,'02 - Zdravotechnické inst...'!$C$111:$K$229</definedName>
    <definedName name="_xlnm.Print_Titles" localSheetId="2">'02 - Zdravotechnické inst...'!$123:$123</definedName>
    <definedName name="_xlnm._FilterDatabase" localSheetId="3" hidden="1">'03 - Elektroinstalace'!$C$132:$K$194</definedName>
    <definedName name="_xlnm.Print_Area" localSheetId="3">'03 - Elektroinstalace'!$C$4:$J$76,'03 - Elektroinstalace'!$C$82:$J$114,'03 - Elektroinstalace'!$C$120:$K$194</definedName>
    <definedName name="_xlnm.Print_Titles" localSheetId="3">'03 - Elektroinstalace'!$132:$132</definedName>
    <definedName name="_xlnm._FilterDatabase" localSheetId="4" hidden="1">'04 - Vzduchotechnika'!$C$116:$K$122</definedName>
    <definedName name="_xlnm.Print_Area" localSheetId="4">'04 - Vzduchotechnika'!$C$4:$J$76,'04 - Vzduchotechnika'!$C$82:$J$98,'04 - Vzduchotechnika'!$C$104:$K$122</definedName>
    <definedName name="_xlnm.Print_Titles" localSheetId="4">'04 - Vzduchotechnika'!$116:$116</definedName>
    <definedName name="_xlnm._FilterDatabase" localSheetId="5" hidden="1">'VON - Vedlejší a ostatní ...'!$C$118:$K$124</definedName>
    <definedName name="_xlnm.Print_Area" localSheetId="5">'VON - Vedlejší a ostatní ...'!$C$4:$J$76,'VON - Vedlejší a ostatní ...'!$C$82:$J$100,'VON - Vedlejší a ostatní ...'!$C$106:$K$124</definedName>
    <definedName name="_xlnm.Print_Titles" localSheetId="5">'VON - Vedlejší a ostatní ...'!$118:$118</definedName>
    <definedName name="_xlnm.Print_Area" localSheetId="6">'Seznam figur'!$C$4:$G$65</definedName>
    <definedName name="_xlnm.Print_Titles" localSheetId="6">'Seznam figur'!$9:$9</definedName>
  </definedNames>
  <calcPr/>
</workbook>
</file>

<file path=xl/calcChain.xml><?xml version="1.0" encoding="utf-8"?>
<calcChain xmlns="http://schemas.openxmlformats.org/spreadsheetml/2006/main">
  <c i="7" l="1" r="D7"/>
  <c i="6" r="J37"/>
  <c r="J36"/>
  <c i="1" r="AY99"/>
  <c i="6" r="J35"/>
  <c i="1" r="AX99"/>
  <c i="6" r="BI124"/>
  <c r="BH124"/>
  <c r="BG124"/>
  <c r="BF124"/>
  <c r="T124"/>
  <c r="T123"/>
  <c r="R124"/>
  <c r="R123"/>
  <c r="P124"/>
  <c r="P123"/>
  <c r="BI122"/>
  <c r="BH122"/>
  <c r="BG122"/>
  <c r="BF122"/>
  <c r="T122"/>
  <c r="T121"/>
  <c r="T120"/>
  <c r="T119"/>
  <c r="R122"/>
  <c r="R121"/>
  <c r="R120"/>
  <c r="R119"/>
  <c r="P122"/>
  <c r="P121"/>
  <c r="P120"/>
  <c r="P119"/>
  <c i="1" r="AU99"/>
  <c i="6" r="J115"/>
  <c r="F115"/>
  <c r="F113"/>
  <c r="E111"/>
  <c r="J91"/>
  <c r="F91"/>
  <c r="F89"/>
  <c r="E87"/>
  <c r="J24"/>
  <c r="E24"/>
  <c r="J116"/>
  <c r="J23"/>
  <c r="J18"/>
  <c r="E18"/>
  <c r="F92"/>
  <c r="J17"/>
  <c r="J12"/>
  <c r="J113"/>
  <c r="E7"/>
  <c r="E85"/>
  <c i="5" r="J37"/>
  <c r="J36"/>
  <c i="1" r="AY98"/>
  <c i="5" r="J35"/>
  <c i="1" r="AX98"/>
  <c i="5"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J113"/>
  <c r="F113"/>
  <c r="F111"/>
  <c r="E109"/>
  <c r="J91"/>
  <c r="F91"/>
  <c r="F89"/>
  <c r="E87"/>
  <c r="J24"/>
  <c r="E24"/>
  <c r="J114"/>
  <c r="J23"/>
  <c r="J18"/>
  <c r="E18"/>
  <c r="F114"/>
  <c r="J17"/>
  <c r="J12"/>
  <c r="J89"/>
  <c r="E7"/>
  <c r="E107"/>
  <c i="4" r="J37"/>
  <c r="J36"/>
  <c i="1" r="AY97"/>
  <c i="4" r="J35"/>
  <c i="1" r="AX97"/>
  <c i="4"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T177"/>
  <c r="R178"/>
  <c r="R177"/>
  <c r="P178"/>
  <c r="P177"/>
  <c r="BI176"/>
  <c r="BH176"/>
  <c r="BG176"/>
  <c r="BF176"/>
  <c r="T176"/>
  <c r="T175"/>
  <c r="R176"/>
  <c r="R175"/>
  <c r="P176"/>
  <c r="P175"/>
  <c r="BI174"/>
  <c r="BH174"/>
  <c r="BG174"/>
  <c r="BF174"/>
  <c r="T174"/>
  <c r="T173"/>
  <c r="R174"/>
  <c r="R173"/>
  <c r="P174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T168"/>
  <c r="R169"/>
  <c r="R168"/>
  <c r="P169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T163"/>
  <c r="R164"/>
  <c r="R163"/>
  <c r="P164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T157"/>
  <c r="R158"/>
  <c r="R157"/>
  <c r="P158"/>
  <c r="P157"/>
  <c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F129"/>
  <c r="F127"/>
  <c r="E125"/>
  <c r="F91"/>
  <c r="F89"/>
  <c r="E87"/>
  <c r="J24"/>
  <c r="E24"/>
  <c r="J130"/>
  <c r="J23"/>
  <c r="J21"/>
  <c r="E21"/>
  <c r="J129"/>
  <c r="J20"/>
  <c r="J18"/>
  <c r="E18"/>
  <c r="F130"/>
  <c r="J17"/>
  <c r="J12"/>
  <c r="J89"/>
  <c r="E7"/>
  <c r="E85"/>
  <c i="3" r="J37"/>
  <c r="J36"/>
  <c i="1" r="AY96"/>
  <c i="3" r="J35"/>
  <c i="1" r="AX96"/>
  <c i="3"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20"/>
  <c r="F118"/>
  <c r="E116"/>
  <c r="F91"/>
  <c r="F89"/>
  <c r="E87"/>
  <c r="J24"/>
  <c r="E24"/>
  <c r="J92"/>
  <c r="J23"/>
  <c r="J21"/>
  <c r="E21"/>
  <c r="J91"/>
  <c r="J20"/>
  <c r="J18"/>
  <c r="E18"/>
  <c r="F121"/>
  <c r="J17"/>
  <c r="J12"/>
  <c r="J89"/>
  <c r="E7"/>
  <c r="E85"/>
  <c i="2" r="J37"/>
  <c r="J36"/>
  <c i="1" r="AY95"/>
  <c i="2" r="J35"/>
  <c i="1" r="AX95"/>
  <c i="2" r="BI386"/>
  <c r="BH386"/>
  <c r="BG386"/>
  <c r="BF386"/>
  <c r="T386"/>
  <c r="T385"/>
  <c r="R386"/>
  <c r="R385"/>
  <c r="P386"/>
  <c r="P385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3"/>
  <c r="BH353"/>
  <c r="BG353"/>
  <c r="BF353"/>
  <c r="T353"/>
  <c r="R353"/>
  <c r="P353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5"/>
  <c r="BH335"/>
  <c r="BG335"/>
  <c r="BF335"/>
  <c r="T335"/>
  <c r="R335"/>
  <c r="P335"/>
  <c r="BI333"/>
  <c r="BH333"/>
  <c r="BG333"/>
  <c r="BF333"/>
  <c r="T333"/>
  <c r="R333"/>
  <c r="P333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295"/>
  <c r="BH295"/>
  <c r="BG295"/>
  <c r="BF295"/>
  <c r="T295"/>
  <c r="R295"/>
  <c r="P295"/>
  <c r="BI285"/>
  <c r="BH285"/>
  <c r="BG285"/>
  <c r="BF285"/>
  <c r="T285"/>
  <c r="R285"/>
  <c r="P285"/>
  <c r="BI275"/>
  <c r="BH275"/>
  <c r="BG275"/>
  <c r="BF275"/>
  <c r="T275"/>
  <c r="R275"/>
  <c r="P275"/>
  <c r="BI265"/>
  <c r="BH265"/>
  <c r="BG265"/>
  <c r="BF265"/>
  <c r="T265"/>
  <c r="R265"/>
  <c r="P265"/>
  <c r="BI262"/>
  <c r="BH262"/>
  <c r="BG262"/>
  <c r="BF262"/>
  <c r="T262"/>
  <c r="R262"/>
  <c r="P262"/>
  <c r="BI252"/>
  <c r="BH252"/>
  <c r="BG252"/>
  <c r="BF252"/>
  <c r="T252"/>
  <c r="R252"/>
  <c r="P252"/>
  <c r="BI250"/>
  <c r="BH250"/>
  <c r="BG250"/>
  <c r="BF250"/>
  <c r="T250"/>
  <c r="R250"/>
  <c r="P25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T195"/>
  <c r="R196"/>
  <c r="R195"/>
  <c r="P196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5"/>
  <c r="BH185"/>
  <c r="BG185"/>
  <c r="BF185"/>
  <c r="T185"/>
  <c r="R185"/>
  <c r="P185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33"/>
  <c r="BH133"/>
  <c r="BG133"/>
  <c r="BF133"/>
  <c r="T133"/>
  <c r="R133"/>
  <c r="P133"/>
  <c r="J126"/>
  <c r="F126"/>
  <c r="F124"/>
  <c r="E122"/>
  <c r="J91"/>
  <c r="F91"/>
  <c r="F89"/>
  <c r="E87"/>
  <c r="J24"/>
  <c r="E24"/>
  <c r="J127"/>
  <c r="J23"/>
  <c r="J18"/>
  <c r="E18"/>
  <c r="F127"/>
  <c r="J17"/>
  <c r="J12"/>
  <c r="J89"/>
  <c r="E7"/>
  <c r="E120"/>
  <c i="1" r="L90"/>
  <c r="AM90"/>
  <c r="AM89"/>
  <c r="L89"/>
  <c r="AM87"/>
  <c r="L87"/>
  <c r="L85"/>
  <c r="L84"/>
  <c i="2" r="BK353"/>
  <c r="BK335"/>
  <c r="J308"/>
  <c r="J265"/>
  <c r="BK233"/>
  <c r="J228"/>
  <c r="BK217"/>
  <c r="BK185"/>
  <c r="BK384"/>
  <c r="J224"/>
  <c r="J207"/>
  <c r="J172"/>
  <c r="J144"/>
  <c r="J380"/>
  <c r="J319"/>
  <c r="BK308"/>
  <c r="J250"/>
  <c r="BK230"/>
  <c r="J201"/>
  <c r="BK188"/>
  <c r="J148"/>
  <c r="BK333"/>
  <c r="BK313"/>
  <c r="BK239"/>
  <c r="J230"/>
  <c r="BK218"/>
  <c r="BK207"/>
  <c r="BK175"/>
  <c r="J153"/>
  <c i="3" r="J215"/>
  <c r="BK181"/>
  <c r="J169"/>
  <c r="J154"/>
  <c r="BK141"/>
  <c r="J227"/>
  <c r="BK217"/>
  <c r="J185"/>
  <c r="J163"/>
  <c r="BK146"/>
  <c r="J129"/>
  <c r="J226"/>
  <c r="J200"/>
  <c r="J174"/>
  <c r="J156"/>
  <c r="BK143"/>
  <c r="J134"/>
  <c r="J224"/>
  <c r="BK197"/>
  <c r="BK137"/>
  <c r="BK223"/>
  <c r="J219"/>
  <c r="J211"/>
  <c r="J205"/>
  <c r="BK183"/>
  <c r="BK171"/>
  <c r="J143"/>
  <c r="BK219"/>
  <c r="J197"/>
  <c r="BK161"/>
  <c r="BK127"/>
  <c i="4" r="BK187"/>
  <c r="J184"/>
  <c r="J171"/>
  <c r="BK150"/>
  <c r="BK194"/>
  <c r="J166"/>
  <c r="BK148"/>
  <c r="J155"/>
  <c r="BK138"/>
  <c r="J193"/>
  <c r="J186"/>
  <c r="BK174"/>
  <c r="J160"/>
  <c r="J150"/>
  <c r="J135"/>
  <c r="J167"/>
  <c r="BK137"/>
  <c r="BK140"/>
  <c i="5" r="BK119"/>
  <c i="6" r="BK124"/>
  <c i="2" r="BK343"/>
  <c r="J333"/>
  <c r="J307"/>
  <c r="BK262"/>
  <c r="J232"/>
  <c r="J226"/>
  <c r="BK221"/>
  <c r="BK210"/>
  <c i="1" r="AS94"/>
  <c i="2" r="J188"/>
  <c r="BK146"/>
  <c r="BK386"/>
  <c r="J343"/>
  <c r="BK315"/>
  <c r="BK295"/>
  <c r="BK237"/>
  <c r="BK232"/>
  <c r="J223"/>
  <c r="J194"/>
  <c r="J155"/>
  <c r="J360"/>
  <c r="J317"/>
  <c r="BK285"/>
  <c r="BK223"/>
  <c r="J205"/>
  <c r="J190"/>
  <c r="BK155"/>
  <c r="J151"/>
  <c i="3" r="BK209"/>
  <c r="J179"/>
  <c r="BK162"/>
  <c r="J144"/>
  <c r="J228"/>
  <c r="BK220"/>
  <c r="J202"/>
  <c r="J183"/>
  <c r="BK168"/>
  <c r="BK160"/>
  <c r="BK144"/>
  <c r="BK128"/>
  <c r="BK214"/>
  <c r="J189"/>
  <c r="J167"/>
  <c r="BK154"/>
  <c r="J132"/>
  <c r="J208"/>
  <c r="BK193"/>
  <c r="J131"/>
  <c r="J195"/>
  <c r="BK179"/>
  <c r="BK163"/>
  <c r="J157"/>
  <c r="J141"/>
  <c r="J203"/>
  <c r="J155"/>
  <c r="J136"/>
  <c i="4" r="J191"/>
  <c r="BK186"/>
  <c r="BK180"/>
  <c r="J174"/>
  <c r="J158"/>
  <c r="J144"/>
  <c r="J190"/>
  <c r="J176"/>
  <c r="J152"/>
  <c r="J164"/>
  <c r="J139"/>
  <c r="BK193"/>
  <c r="BK184"/>
  <c r="BK181"/>
  <c r="J169"/>
  <c r="BK156"/>
  <c r="BK144"/>
  <c r="J185"/>
  <c r="BK169"/>
  <c r="J148"/>
  <c r="BK139"/>
  <c i="5" r="J121"/>
  <c r="BK120"/>
  <c i="6" r="J124"/>
  <c i="2" r="J356"/>
  <c r="BK319"/>
  <c r="BK309"/>
  <c r="J275"/>
  <c r="J231"/>
  <c r="BK222"/>
  <c r="BK191"/>
  <c r="BK148"/>
  <c r="BK382"/>
  <c r="J222"/>
  <c r="BK194"/>
  <c r="BK157"/>
  <c r="J353"/>
  <c r="J313"/>
  <c r="BK307"/>
  <c r="J239"/>
  <c r="J227"/>
  <c r="BK190"/>
  <c r="J169"/>
  <c r="J362"/>
  <c r="J315"/>
  <c r="BK275"/>
  <c r="J235"/>
  <c r="BK228"/>
  <c r="BK201"/>
  <c r="J189"/>
  <c i="3" r="J191"/>
  <c r="J165"/>
  <c r="BK136"/>
  <c r="BK224"/>
  <c r="BK212"/>
  <c r="J181"/>
  <c r="BK167"/>
  <c r="BK159"/>
  <c r="J142"/>
  <c r="BK227"/>
  <c r="BK215"/>
  <c r="BK201"/>
  <c r="BK178"/>
  <c r="BK157"/>
  <c r="BK140"/>
  <c r="J223"/>
  <c r="J201"/>
  <c r="BK134"/>
  <c r="J209"/>
  <c r="BK174"/>
  <c r="J160"/>
  <c r="J151"/>
  <c r="J138"/>
  <c r="J217"/>
  <c r="BK185"/>
  <c r="J150"/>
  <c i="4" r="J192"/>
  <c r="J183"/>
  <c r="BK151"/>
  <c r="J138"/>
  <c r="J181"/>
  <c r="J156"/>
  <c r="BK172"/>
  <c r="BK147"/>
  <c r="BK192"/>
  <c r="BK178"/>
  <c r="BK167"/>
  <c r="BK158"/>
  <c r="J141"/>
  <c r="BK160"/>
  <c r="BK135"/>
  <c i="5" r="J122"/>
  <c i="2" r="J358"/>
  <c r="BK323"/>
  <c r="J312"/>
  <c r="J295"/>
  <c r="J237"/>
  <c r="BK227"/>
  <c r="BK220"/>
  <c r="J196"/>
  <c r="J146"/>
  <c r="BK358"/>
  <c r="J220"/>
  <c r="BK192"/>
  <c r="BK133"/>
  <c r="BK362"/>
  <c r="J323"/>
  <c r="J309"/>
  <c r="BK252"/>
  <c r="J233"/>
  <c r="J210"/>
  <c r="J192"/>
  <c r="J167"/>
  <c r="J335"/>
  <c r="BK310"/>
  <c r="BK265"/>
  <c r="BK234"/>
  <c r="BK219"/>
  <c r="BK203"/>
  <c r="BK193"/>
  <c r="J157"/>
  <c i="3" r="J220"/>
  <c r="BK200"/>
  <c r="J171"/>
  <c r="J158"/>
  <c r="BK150"/>
  <c r="J128"/>
  <c r="BK221"/>
  <c r="J207"/>
  <c r="BK189"/>
  <c r="BK156"/>
  <c r="BK148"/>
  <c r="BK133"/>
  <c r="J221"/>
  <c r="BK203"/>
  <c r="J187"/>
  <c r="BK158"/>
  <c r="J146"/>
  <c r="BK131"/>
  <c r="J214"/>
  <c r="J198"/>
  <c r="J140"/>
  <c r="BK129"/>
  <c r="BK202"/>
  <c r="J178"/>
  <c r="J161"/>
  <c r="BK153"/>
  <c r="J137"/>
  <c r="J212"/>
  <c r="J172"/>
  <c r="BK132"/>
  <c i="4" r="BK185"/>
  <c r="BK176"/>
  <c r="BK166"/>
  <c r="J147"/>
  <c r="BK191"/>
  <c r="J161"/>
  <c r="BK142"/>
  <c r="J146"/>
  <c r="J137"/>
  <c r="BK190"/>
  <c r="BK183"/>
  <c r="BK161"/>
  <c r="BK155"/>
  <c r="J136"/>
  <c r="J172"/>
  <c r="J151"/>
  <c r="BK141"/>
  <c i="5" r="BK122"/>
  <c r="J119"/>
  <c i="6" r="J122"/>
  <c i="2" r="BK356"/>
  <c r="J341"/>
  <c r="BK317"/>
  <c r="J305"/>
  <c r="BK250"/>
  <c r="J229"/>
  <c r="J215"/>
  <c r="J175"/>
  <c r="J382"/>
  <c r="J221"/>
  <c r="J191"/>
  <c r="BK153"/>
  <c r="BK380"/>
  <c r="BK341"/>
  <c r="BK321"/>
  <c r="BK312"/>
  <c r="J262"/>
  <c r="J234"/>
  <c r="J219"/>
  <c r="J193"/>
  <c r="J185"/>
  <c r="BK144"/>
  <c r="J321"/>
  <c r="BK305"/>
  <c r="J236"/>
  <c r="BK226"/>
  <c r="J217"/>
  <c r="BK196"/>
  <c r="J384"/>
  <c r="BK339"/>
  <c r="BK311"/>
  <c r="BK235"/>
  <c r="BK225"/>
  <c r="J218"/>
  <c r="BK199"/>
  <c r="BK172"/>
  <c r="J225"/>
  <c r="J203"/>
  <c r="BK167"/>
  <c r="J386"/>
  <c r="J339"/>
  <c r="J310"/>
  <c r="J285"/>
  <c r="BK236"/>
  <c r="BK229"/>
  <c r="BK205"/>
  <c r="BK189"/>
  <c r="BK151"/>
  <c r="BK360"/>
  <c r="J311"/>
  <c r="J252"/>
  <c r="BK231"/>
  <c r="BK224"/>
  <c r="BK215"/>
  <c r="J199"/>
  <c r="BK169"/>
  <c r="J133"/>
  <c i="3" r="BK207"/>
  <c r="BK176"/>
  <c r="J168"/>
  <c r="BK151"/>
  <c r="BK138"/>
  <c r="BK208"/>
  <c r="J193"/>
  <c r="BK172"/>
  <c r="J162"/>
  <c r="J153"/>
  <c r="J127"/>
  <c r="BK211"/>
  <c r="BK191"/>
  <c r="BK165"/>
  <c r="BK155"/>
  <c r="BK142"/>
  <c r="BK228"/>
  <c r="BK205"/>
  <c r="BK195"/>
  <c r="BK226"/>
  <c r="BK187"/>
  <c r="BK169"/>
  <c r="J159"/>
  <c r="J133"/>
  <c r="BK198"/>
  <c r="J176"/>
  <c r="J148"/>
  <c i="4" r="J189"/>
  <c r="J178"/>
  <c r="BK162"/>
  <c r="BK146"/>
  <c r="BK189"/>
  <c r="J162"/>
  <c r="BK171"/>
  <c r="BK145"/>
  <c r="J194"/>
  <c r="J187"/>
  <c r="BK164"/>
  <c r="J145"/>
  <c r="J140"/>
  <c r="J180"/>
  <c r="BK152"/>
  <c r="J142"/>
  <c r="BK136"/>
  <c i="5" r="BK121"/>
  <c r="J120"/>
  <c i="6" r="BK122"/>
  <c i="2" l="1" r="T132"/>
  <c r="BK187"/>
  <c r="J187"/>
  <c r="J100"/>
  <c r="BK202"/>
  <c r="J202"/>
  <c r="J104"/>
  <c r="T238"/>
  <c r="BK314"/>
  <c r="J314"/>
  <c r="J108"/>
  <c r="R314"/>
  <c i="3" r="BK130"/>
  <c r="J130"/>
  <c r="J99"/>
  <c r="P135"/>
  <c r="T152"/>
  <c r="R196"/>
  <c i="4" r="BK134"/>
  <c r="J134"/>
  <c r="J97"/>
  <c r="R143"/>
  <c r="BK154"/>
  <c r="J154"/>
  <c r="J101"/>
  <c r="BK165"/>
  <c r="J165"/>
  <c r="J105"/>
  <c r="BK182"/>
  <c r="J182"/>
  <c r="J112"/>
  <c r="P188"/>
  <c i="5" r="BK118"/>
  <c r="J118"/>
  <c r="J97"/>
  <c i="2" r="R150"/>
  <c r="BK198"/>
  <c r="J198"/>
  <c r="J103"/>
  <c r="P202"/>
  <c r="R238"/>
  <c r="P314"/>
  <c r="T314"/>
  <c i="3" r="R126"/>
  <c r="T135"/>
  <c r="R152"/>
  <c r="P196"/>
  <c i="4" r="BK143"/>
  <c r="J143"/>
  <c r="J98"/>
  <c r="BK149"/>
  <c r="J149"/>
  <c r="J99"/>
  <c r="R154"/>
  <c r="P159"/>
  <c r="P170"/>
  <c r="P179"/>
  <c r="P182"/>
  <c r="R188"/>
  <c i="5" r="P118"/>
  <c r="P117"/>
  <c i="1" r="AU98"/>
  <c i="2" r="P132"/>
  <c r="R132"/>
  <c r="P187"/>
  <c r="R198"/>
  <c r="BK238"/>
  <c r="J238"/>
  <c r="J106"/>
  <c r="T306"/>
  <c r="BK340"/>
  <c r="J340"/>
  <c r="J109"/>
  <c i="3" r="T126"/>
  <c r="T130"/>
  <c r="P139"/>
  <c r="R139"/>
  <c r="P180"/>
  <c r="R180"/>
  <c i="4" r="P134"/>
  <c r="P149"/>
  <c r="P154"/>
  <c r="P153"/>
  <c r="P165"/>
  <c i="2" r="P150"/>
  <c r="T187"/>
  <c r="P198"/>
  <c r="T202"/>
  <c r="P238"/>
  <c r="R306"/>
  <c r="P340"/>
  <c i="3" r="P126"/>
  <c r="BK135"/>
  <c r="J135"/>
  <c r="J100"/>
  <c r="BK152"/>
  <c r="J152"/>
  <c r="J102"/>
  <c r="BK196"/>
  <c r="J196"/>
  <c r="J104"/>
  <c i="4" r="R134"/>
  <c r="T143"/>
  <c r="T154"/>
  <c r="BK159"/>
  <c r="J159"/>
  <c r="J103"/>
  <c r="T165"/>
  <c r="T170"/>
  <c r="R179"/>
  <c r="R182"/>
  <c r="T188"/>
  <c i="5" r="R118"/>
  <c r="R117"/>
  <c i="2" r="BK132"/>
  <c r="J132"/>
  <c r="J98"/>
  <c r="T150"/>
  <c r="T198"/>
  <c r="BK216"/>
  <c r="J216"/>
  <c r="J105"/>
  <c r="R216"/>
  <c r="BK306"/>
  <c r="J306"/>
  <c r="J107"/>
  <c r="R340"/>
  <c i="3" r="P130"/>
  <c r="R135"/>
  <c r="P152"/>
  <c r="T196"/>
  <c i="4" r="T134"/>
  <c r="R149"/>
  <c r="R159"/>
  <c r="R165"/>
  <c r="R170"/>
  <c r="BK179"/>
  <c r="J179"/>
  <c r="J111"/>
  <c r="T179"/>
  <c r="T182"/>
  <c i="5" r="T118"/>
  <c r="T117"/>
  <c i="2" r="BK150"/>
  <c r="J150"/>
  <c r="J99"/>
  <c r="R187"/>
  <c r="R202"/>
  <c r="P216"/>
  <c r="T216"/>
  <c r="P306"/>
  <c r="T340"/>
  <c i="3" r="BK126"/>
  <c r="J126"/>
  <c r="J98"/>
  <c r="R130"/>
  <c r="BK139"/>
  <c r="J139"/>
  <c r="J101"/>
  <c r="T139"/>
  <c r="BK180"/>
  <c r="J180"/>
  <c r="J103"/>
  <c r="T180"/>
  <c i="4" r="P143"/>
  <c r="T149"/>
  <c r="T159"/>
  <c r="BK170"/>
  <c r="J170"/>
  <c r="J107"/>
  <c r="BK188"/>
  <c r="J188"/>
  <c r="J113"/>
  <c r="BK168"/>
  <c r="J168"/>
  <c r="J106"/>
  <c r="BK173"/>
  <c r="J173"/>
  <c r="J108"/>
  <c i="2" r="BK385"/>
  <c r="J385"/>
  <c r="J110"/>
  <c r="BK195"/>
  <c r="J195"/>
  <c r="J101"/>
  <c i="4" r="BK177"/>
  <c r="J177"/>
  <c r="J110"/>
  <c r="BK157"/>
  <c r="J157"/>
  <c r="J102"/>
  <c r="BK163"/>
  <c r="J163"/>
  <c r="J104"/>
  <c r="BK175"/>
  <c r="J175"/>
  <c r="J109"/>
  <c i="6" r="BK121"/>
  <c r="J121"/>
  <c r="J98"/>
  <c r="BK123"/>
  <c r="J123"/>
  <c r="J99"/>
  <c i="5" r="BK117"/>
  <c r="J117"/>
  <c r="J96"/>
  <c i="6" r="J92"/>
  <c r="F116"/>
  <c r="J89"/>
  <c r="E109"/>
  <c r="BE124"/>
  <c r="BE122"/>
  <c i="4" r="BK153"/>
  <c r="J153"/>
  <c r="J100"/>
  <c i="5" r="E85"/>
  <c r="J92"/>
  <c r="BE121"/>
  <c r="J111"/>
  <c r="F92"/>
  <c r="BE119"/>
  <c r="BE120"/>
  <c r="BE122"/>
  <c i="4" r="J91"/>
  <c r="BE135"/>
  <c r="E123"/>
  <c r="BE155"/>
  <c r="BE161"/>
  <c r="BE174"/>
  <c r="BE176"/>
  <c r="BE183"/>
  <c r="F92"/>
  <c r="J127"/>
  <c r="BE138"/>
  <c r="BE139"/>
  <c r="BE151"/>
  <c r="BE166"/>
  <c r="BE167"/>
  <c r="BE171"/>
  <c r="BE180"/>
  <c r="BE185"/>
  <c r="BE186"/>
  <c r="BE187"/>
  <c r="BE189"/>
  <c r="BE148"/>
  <c r="BE152"/>
  <c r="BE162"/>
  <c r="J92"/>
  <c r="BE136"/>
  <c r="BE140"/>
  <c r="BE141"/>
  <c r="BE150"/>
  <c r="BE169"/>
  <c r="BE172"/>
  <c r="BE178"/>
  <c r="BE184"/>
  <c r="BE190"/>
  <c r="BE191"/>
  <c r="BE192"/>
  <c r="BE193"/>
  <c r="BE137"/>
  <c r="BE142"/>
  <c r="BE144"/>
  <c r="BE145"/>
  <c r="BE146"/>
  <c r="BE147"/>
  <c r="BE156"/>
  <c r="BE158"/>
  <c r="BE160"/>
  <c r="BE164"/>
  <c r="BE181"/>
  <c r="BE194"/>
  <c i="3" r="BE131"/>
  <c r="BE140"/>
  <c r="BE142"/>
  <c r="BE144"/>
  <c r="BE159"/>
  <c r="BE171"/>
  <c r="BE181"/>
  <c r="BE191"/>
  <c r="BE195"/>
  <c r="BE202"/>
  <c r="BE214"/>
  <c r="BE215"/>
  <c r="J120"/>
  <c r="BE132"/>
  <c r="BE148"/>
  <c r="BE154"/>
  <c r="BE156"/>
  <c r="BE176"/>
  <c r="BE193"/>
  <c r="BE198"/>
  <c r="BE200"/>
  <c r="J121"/>
  <c r="BE128"/>
  <c r="BE207"/>
  <c r="BE209"/>
  <c r="BE217"/>
  <c r="BE221"/>
  <c r="BE227"/>
  <c r="BE228"/>
  <c r="E114"/>
  <c r="J118"/>
  <c r="BE129"/>
  <c r="BE133"/>
  <c r="BE138"/>
  <c r="BE141"/>
  <c r="BE143"/>
  <c r="BE151"/>
  <c r="BE160"/>
  <c r="BE162"/>
  <c r="BE167"/>
  <c r="BE168"/>
  <c r="BE172"/>
  <c r="BE178"/>
  <c r="BE185"/>
  <c r="BE197"/>
  <c r="BE220"/>
  <c r="BE224"/>
  <c r="BE134"/>
  <c r="BE136"/>
  <c r="BE150"/>
  <c r="BE169"/>
  <c r="BE174"/>
  <c r="BE179"/>
  <c r="BE183"/>
  <c r="BE201"/>
  <c r="BE203"/>
  <c r="BE219"/>
  <c r="BE226"/>
  <c r="F92"/>
  <c r="BE127"/>
  <c r="BE137"/>
  <c r="BE146"/>
  <c r="BE153"/>
  <c r="BE155"/>
  <c r="BE157"/>
  <c r="BE158"/>
  <c r="BE161"/>
  <c r="BE163"/>
  <c r="BE165"/>
  <c r="BE187"/>
  <c r="BE189"/>
  <c r="BE205"/>
  <c r="BE208"/>
  <c r="BE211"/>
  <c r="BE212"/>
  <c r="BE223"/>
  <c i="2" r="J92"/>
  <c r="J124"/>
  <c r="BE153"/>
  <c r="BE185"/>
  <c r="BE190"/>
  <c r="BE191"/>
  <c r="BE199"/>
  <c r="BE221"/>
  <c r="BE227"/>
  <c r="BE234"/>
  <c r="BE250"/>
  <c r="BE252"/>
  <c r="BE262"/>
  <c r="BE295"/>
  <c r="BE315"/>
  <c r="BE319"/>
  <c r="BE323"/>
  <c r="BE358"/>
  <c r="BE360"/>
  <c r="E85"/>
  <c r="BE148"/>
  <c r="BE157"/>
  <c r="BE167"/>
  <c r="BE169"/>
  <c r="BE172"/>
  <c r="BE193"/>
  <c r="BE194"/>
  <c r="BE218"/>
  <c r="BE220"/>
  <c r="BE223"/>
  <c r="BE224"/>
  <c r="BE225"/>
  <c r="BE228"/>
  <c r="BE229"/>
  <c r="BE231"/>
  <c r="BE233"/>
  <c r="BE235"/>
  <c r="BE275"/>
  <c r="BE285"/>
  <c r="BE307"/>
  <c r="BE309"/>
  <c r="BE310"/>
  <c r="BE311"/>
  <c r="BE312"/>
  <c r="BE313"/>
  <c r="BE341"/>
  <c r="BE386"/>
  <c r="BE362"/>
  <c r="F92"/>
  <c r="BE151"/>
  <c r="BE175"/>
  <c r="BE196"/>
  <c r="BE210"/>
  <c r="BE384"/>
  <c r="BE133"/>
  <c r="BE144"/>
  <c r="BE146"/>
  <c r="BE155"/>
  <c r="BE188"/>
  <c r="BE189"/>
  <c r="BE192"/>
  <c r="BE201"/>
  <c r="BE203"/>
  <c r="BE205"/>
  <c r="BE207"/>
  <c r="BE215"/>
  <c r="BE217"/>
  <c r="BE219"/>
  <c r="BE222"/>
  <c r="BE226"/>
  <c r="BE230"/>
  <c r="BE232"/>
  <c r="BE236"/>
  <c r="BE237"/>
  <c r="BE239"/>
  <c r="BE265"/>
  <c r="BE305"/>
  <c r="BE308"/>
  <c r="BE317"/>
  <c r="BE321"/>
  <c r="BE333"/>
  <c r="BE335"/>
  <c r="BE339"/>
  <c r="BE343"/>
  <c r="BE353"/>
  <c r="BE356"/>
  <c r="BE380"/>
  <c r="BE382"/>
  <c r="J34"/>
  <c i="1" r="AW95"/>
  <c i="4" r="F36"/>
  <c i="1" r="BC97"/>
  <c i="6" r="F37"/>
  <c i="1" r="BD99"/>
  <c i="3" r="F34"/>
  <c i="1" r="BA96"/>
  <c i="3" r="F35"/>
  <c i="1" r="BB96"/>
  <c i="3" r="J34"/>
  <c i="1" r="AW96"/>
  <c i="3" r="F37"/>
  <c i="1" r="BD96"/>
  <c i="5" r="F35"/>
  <c i="1" r="BB98"/>
  <c i="5" r="F37"/>
  <c i="1" r="BD98"/>
  <c i="6" r="F34"/>
  <c i="1" r="BA99"/>
  <c i="2" r="F37"/>
  <c i="1" r="BD95"/>
  <c i="4" r="F34"/>
  <c i="1" r="BA97"/>
  <c i="4" r="F37"/>
  <c i="1" r="BD97"/>
  <c i="2" r="F35"/>
  <c i="1" r="BB95"/>
  <c i="3" r="F36"/>
  <c i="1" r="BC96"/>
  <c i="5" r="F36"/>
  <c i="1" r="BC98"/>
  <c i="6" r="F35"/>
  <c i="1" r="BB99"/>
  <c i="2" r="F36"/>
  <c i="1" r="BC95"/>
  <c i="4" r="J34"/>
  <c i="1" r="AW97"/>
  <c i="5" r="J34"/>
  <c i="1" r="AW98"/>
  <c i="5" r="F34"/>
  <c i="1" r="BA98"/>
  <c i="6" r="J34"/>
  <c i="1" r="AW99"/>
  <c i="2" r="F34"/>
  <c i="1" r="BA95"/>
  <c i="4" r="F35"/>
  <c i="1" r="BB97"/>
  <c i="6" r="F36"/>
  <c i="1" r="BC99"/>
  <c i="4" l="1" r="P133"/>
  <c i="1" r="AU97"/>
  <c i="2" r="R131"/>
  <c i="4" r="R153"/>
  <c i="2" r="R197"/>
  <c i="3" r="T125"/>
  <c r="T124"/>
  <c r="R125"/>
  <c r="R124"/>
  <c i="4" r="R133"/>
  <c i="2" r="P197"/>
  <c r="P131"/>
  <c r="T197"/>
  <c i="4" r="T153"/>
  <c r="T133"/>
  <c i="3" r="P125"/>
  <c r="P124"/>
  <c i="1" r="AU96"/>
  <c i="2" r="T131"/>
  <c r="T130"/>
  <c i="3" r="BK125"/>
  <c r="J125"/>
  <c r="J97"/>
  <c i="2" r="BK131"/>
  <c r="J131"/>
  <c r="J97"/>
  <c r="BK197"/>
  <c r="J197"/>
  <c r="J102"/>
  <c i="6" r="BK120"/>
  <c r="J120"/>
  <c r="J97"/>
  <c i="4" r="BK133"/>
  <c r="J133"/>
  <c r="J96"/>
  <c i="3" r="J33"/>
  <c i="1" r="AV96"/>
  <c r="AT96"/>
  <c i="5" r="J33"/>
  <c i="1" r="AV98"/>
  <c r="AT98"/>
  <c r="BD94"/>
  <c r="W33"/>
  <c r="BC94"/>
  <c r="AY94"/>
  <c i="2" r="J33"/>
  <c i="1" r="AV95"/>
  <c r="AT95"/>
  <c i="2" r="F33"/>
  <c i="1" r="AZ95"/>
  <c i="3" r="F33"/>
  <c i="1" r="AZ96"/>
  <c i="5" r="F33"/>
  <c i="1" r="AZ98"/>
  <c i="6" r="F33"/>
  <c i="1" r="AZ99"/>
  <c r="BB94"/>
  <c r="W31"/>
  <c i="4" r="F33"/>
  <c i="1" r="AZ97"/>
  <c i="5" r="J30"/>
  <c i="1" r="AG98"/>
  <c i="6" r="J33"/>
  <c i="1" r="AV99"/>
  <c r="AT99"/>
  <c i="4" r="J33"/>
  <c i="1" r="AV97"/>
  <c r="AT97"/>
  <c r="BA94"/>
  <c r="W30"/>
  <c i="2" l="1" r="P130"/>
  <c i="1" r="AU95"/>
  <c i="2" r="R130"/>
  <c i="3" r="BK124"/>
  <c r="J124"/>
  <c i="2" r="BK130"/>
  <c r="J130"/>
  <c r="J96"/>
  <c i="6" r="BK119"/>
  <c r="J119"/>
  <c r="J96"/>
  <c i="1" r="AN98"/>
  <c i="5" r="J39"/>
  <c i="1" r="AU94"/>
  <c i="3" r="J30"/>
  <c i="1" r="AG96"/>
  <c r="AW94"/>
  <c r="AK30"/>
  <c r="W32"/>
  <c r="AX94"/>
  <c i="4" r="J30"/>
  <c i="1" r="AG97"/>
  <c r="AZ94"/>
  <c r="W29"/>
  <c i="3" l="1" r="J39"/>
  <c r="J96"/>
  <c i="4" r="J39"/>
  <c i="1" r="AN97"/>
  <c r="AN96"/>
  <c i="6" r="J30"/>
  <c i="1" r="AG99"/>
  <c i="2" r="J30"/>
  <c i="1" r="AG95"/>
  <c r="AN95"/>
  <c r="AV94"/>
  <c r="AK29"/>
  <c i="2" l="1" r="J39"/>
  <c i="6" r="J39"/>
  <c i="1" r="AN99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<sst xmlns="http://schemas.openxmlformats.org/spreadsheetml/2006/main">
  <si>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</si>
  <si>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</si>
  <si>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</si>
  <si>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</si>
  <si>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</si>
  <si>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{7dba9169-ed6f-4ff0-a8e8-8bc6929c0399}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</si>
  <si>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</si>
  <si>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</si>
  <si>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</si>
  <si>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</si>
  <si>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</si>
  <si>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</si>
  <si>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</si>
  <si>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</si>
  <si>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FA22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</si>
  <si>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</si>
  <si>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</si>
  <si>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UHK - budova A - Stavební úpravy - imobilní WC</t>
  </si>
  <si>
    <t>KSO:</t>
  </si>
  <si>
    <t>CC-CZ:</t>
  </si>
  <si>
    <t>Místo:</t>
  </si>
  <si>
    <t>Hradec Králové</t>
  </si>
  <si>
    <t>Datum:</t>
  </si>
  <si>
    <t>15. 1. 2024</t>
  </si>
  <si>
    <t>Zadavatel:</t>
  </si>
  <si>
    <t>IČ:</t>
  </si>
  <si>
    <t>Universita Hradec Králové</t>
  </si>
  <si>
    <t>DIČ:</t>
  </si>
  <si>
    <t>Uchazeč:</t>
  </si>
  <si>
    <t>Vyplň údaj</t>
  </si>
  <si>
    <t>Projektant:</t>
  </si>
  <si>
    <t>Ing. arch. Z. Falátek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</si>
  <si>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</si>
  <si>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</si>
  <si>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</si>
  <si>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</si>
  <si>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</si>
  <si>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</si>
  <si>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</si>
  <si>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</si>
  <si>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</si>
  <si>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</si>
  <si>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</si>
  <si>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</si>
  <si>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</si>
  <si>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</si>
  <si>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</si>
  <si>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</si>
  <si>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</si>
  <si>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</si>
  <si>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</si>
  <si>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</si>
  <si>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</si>
  <si>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</si>
  <si>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</si>
  <si>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</si>
  <si>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</si>
  <si>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</si>
  <si>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</si>
  <si>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</si>
  <si>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</si>
  <si>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</si>
  <si>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</si>
  <si>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</si>
  <si>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</si>
  <si>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</si>
  <si>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</si>
  <si>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</si>
  <si>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</si>
  <si>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</si>
  <si>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</si>
  <si>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</si>
  <si>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</si>
  <si>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</si>
  <si>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</si>
  <si>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</si>
  <si>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</si>
  <si>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</si>
  <si>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</si>
  <si>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</si>
  <si>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</si>
  <si>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</si>
  <si>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</si>
  <si>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 1.- 4.np</t>
  </si>
  <si>
    <t>STA</t>
  </si>
  <si>
    <t>1</t>
  </si>
  <si>
    <t>{332ea5ad-75ee-44a8-94b7-8083a4a94710}</t>
  </si>
  <si>
    <t>2</t>
  </si>
  <si>
    <t>02</t>
  </si>
  <si>
    <t>Zdravotechnické instalace</t>
  </si>
  <si>
    <t>{695cba81-91a8-4742-80b9-0f8222d983c6}</t>
  </si>
  <si>
    <t>03</t>
  </si>
  <si>
    <t>Elektroinstalace</t>
  </si>
  <si>
    <t>{9c06383b-f152-4477-8c84-bb88a7dc9498}</t>
  </si>
  <si>
    <t>04</t>
  </si>
  <si>
    <t>Vzduchotechnika</t>
  </si>
  <si>
    <t>{69f93f34-c7c4-4fdf-80f5-15ccdeaf863e}</t>
  </si>
  <si>
    <t>VON</t>
  </si>
  <si>
    <t>Vedlejší a ostatní náklady</t>
  </si>
  <si>
    <t>{2878f351-d6e7-47e7-a39b-e828ab8fc57e}</t>
  </si>
  <si>
    <t>kds</t>
  </si>
  <si>
    <t>odstranění dlažby</t>
  </si>
  <si>
    <t>46,6</t>
  </si>
  <si>
    <t>kd</t>
  </si>
  <si>
    <t>nová dlažba</t>
  </si>
  <si>
    <t>48,67</t>
  </si>
  <si>
    <t>KRYCÍ LIST SOUPISU PRACÍ</t>
  </si>
  <si>
    <t>obk</t>
  </si>
  <si>
    <t>keramický obklad</t>
  </si>
  <si>
    <t>276,33</t>
  </si>
  <si>
    <t>Objekt:</t>
  </si>
  <si>
    <t>01 - Stavební část 1.- 4.np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</si>
  <si>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</si>
  <si>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</si>
  <si>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</si>
  <si>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</si>
  <si>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</si>
  <si>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</si>
  <si>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</si>
  <si>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</si>
  <si>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</si>
  <si>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</si>
  <si>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</si>
  <si>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</si>
  <si>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</si>
  <si>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725 - Zdravotechnika - zařizovací předměty - doplňky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</si>
  <si>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</si>
  <si>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</si>
  <si>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</si>
  <si>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</si>
  <si>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</si>
  <si>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</si>
  <si>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</si>
  <si>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</si>
  <si>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</si>
  <si>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</si>
  <si>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</si>
  <si>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</si>
  <si>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</si>
  <si>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</si>
  <si>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</si>
  <si>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</si>
  <si>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</si>
  <si>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</si>
  <si>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</si>
  <si>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</si>
  <si>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</si>
  <si>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</si>
  <si>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</si>
  <si>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</si>
  <si>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612331121</t>
  </si>
  <si>
    <t>Cementová omítka hladká jednovrstvá vnitřních stěn nanášená ručně</t>
  </si>
  <si>
    <t>m2</t>
  </si>
  <si>
    <t>CS ÚRS 2024 01</t>
  </si>
  <si>
    <t>4</t>
  </si>
  <si>
    <t>-1198467763</t>
  </si>
  <si>
    <t>VV</t>
  </si>
  <si>
    <t>"vyrovnání pod obklad na zdivu po odstranění starého obkladu"</t>
  </si>
  <si>
    <t>"1np zap"(1,8+1,8+1,6+1,8)*2,7-0,9*1,97</t>
  </si>
  <si>
    <t>"1np vych"(1,8+1,8+1,6+1,8)*2,7-0,9*1,97</t>
  </si>
  <si>
    <t>"2np zap"(1,275+1,9+1,8)*2,7-0,9*1,97</t>
  </si>
  <si>
    <t>"2np vych"(1,275+1,9+1,8)*2,7-0,9*1,97</t>
  </si>
  <si>
    <t>"3np zap"(1,9+1,8+1,5+1,8)*2,7-0,9*1,97</t>
  </si>
  <si>
    <t>"3np vych"(1,9+1,8+1,5+1,8)*2,7-0,9*1,97</t>
  </si>
  <si>
    <t>"4np zap"(1,9+1,8+1,5+1,8)*2,7-0,9*1,97</t>
  </si>
  <si>
    <t>"4np vych"(1,9+1,8+1,5+1,8)*2,7-0,9*1,97</t>
  </si>
  <si>
    <t>Součet</t>
  </si>
  <si>
    <t>632451254</t>
  </si>
  <si>
    <t>Potěr cementový samonivelační litý C30 tl přes 45 do 50 mm</t>
  </si>
  <si>
    <t>1869186228</t>
  </si>
  <si>
    <t>3</t>
  </si>
  <si>
    <t>632451293</t>
  </si>
  <si>
    <t>Příplatek k cementovému samonivelačnímu litému potěru C30 ZKD 5 mm tl přes 50 mm</t>
  </si>
  <si>
    <t>712389229</t>
  </si>
  <si>
    <t>kd*2</t>
  </si>
  <si>
    <t>632481213</t>
  </si>
  <si>
    <t>Separační vrstva z PE fólie</t>
  </si>
  <si>
    <t>697718629</t>
  </si>
  <si>
    <t>9</t>
  </si>
  <si>
    <t>Ostatní konstrukce a práce, bourání</t>
  </si>
  <si>
    <t>5</t>
  </si>
  <si>
    <t>949101111</t>
  </si>
  <si>
    <t>Lešení pomocné pro objekty pozemních staveb s lešeňovou podlahou v do 1,9 m zatížení do 150 kg/m2</t>
  </si>
  <si>
    <t>779557861</t>
  </si>
  <si>
    <t>952901111</t>
  </si>
  <si>
    <t>Vyčištění budov bytové a občanské výstavby při výšce podlaží do 4 m</t>
  </si>
  <si>
    <t>2060875449</t>
  </si>
  <si>
    <t>7</t>
  </si>
  <si>
    <t>965042131</t>
  </si>
  <si>
    <t>Bourání podkladů pod dlažby nebo mazanin betonových tl do 100 mm pl do 4 m2</t>
  </si>
  <si>
    <t>m3</t>
  </si>
  <si>
    <t>443233297</t>
  </si>
  <si>
    <t>kds*0,06</t>
  </si>
  <si>
    <t>8</t>
  </si>
  <si>
    <t>965081223</t>
  </si>
  <si>
    <t>Bourání podlah z dlaždic keramických nebo xylolitových tl přes 10 mm plochy přes 1 m2</t>
  </si>
  <si>
    <t>-1387299469</t>
  </si>
  <si>
    <t>"1NP záp"3,0+0,6*0,15+2,6+0,9*0,15</t>
  </si>
  <si>
    <t>"1NP vých"3,0+0,6*0,15+2,6+0,9*0,15</t>
  </si>
  <si>
    <t>"2NP záp"3,0+0,6*0,15+2,6+0,9*0,15</t>
  </si>
  <si>
    <t>"2NP vých"3,0+0,6*0,15+2,6+0,9*0,15</t>
  </si>
  <si>
    <t>"3NP záp"3,0+0,6*0,15+2,6+0,9*0,15</t>
  </si>
  <si>
    <t>"3NP vých"3,0+0,6*0,15+2,6+0,9*0,15</t>
  </si>
  <si>
    <t>"4NP záp"3,0+0,6*0,15+2,6+0,9*0,15</t>
  </si>
  <si>
    <t>"4NP vých"3,0+0,6*0,15+2,6+0,9*0,15</t>
  </si>
  <si>
    <t>968062455</t>
  </si>
  <si>
    <t>Vybourání dřevěných dveřních zárubní pl do 2 m2</t>
  </si>
  <si>
    <t>1691672882</t>
  </si>
  <si>
    <t>(0,6*1,97+0,9*1,97)*8</t>
  </si>
  <si>
    <t>10</t>
  </si>
  <si>
    <t>977151114</t>
  </si>
  <si>
    <t>Jádrové vrty diamantovými korunkami do stavebních materiálů D přes 50 do 60 mm</t>
  </si>
  <si>
    <t>m</t>
  </si>
  <si>
    <t>-777547790</t>
  </si>
  <si>
    <t>"strop"</t>
  </si>
  <si>
    <t>3*8*0,30</t>
  </si>
  <si>
    <t>11</t>
  </si>
  <si>
    <t>977151121</t>
  </si>
  <si>
    <t>Jádrové vrty diamantovými korunkami do stavebních materiálů D přes 110 do 120 mm</t>
  </si>
  <si>
    <t>2078623352</t>
  </si>
  <si>
    <t>978059541</t>
  </si>
  <si>
    <t>Odsekání a odebrání obkladů stěn z vnitřních obkládaček plochy přes 1 m2</t>
  </si>
  <si>
    <t>-1561425988</t>
  </si>
  <si>
    <t>"1np zap"(1,8+1,8+1,6+1,8)*2*2,6-0,6*1,97-0,9*1,97</t>
  </si>
  <si>
    <t>"1np vych"(1,8+1,8+1,6+1,8)*2*2,6-0,6*1,97-0,9*1,97</t>
  </si>
  <si>
    <t>"2np zap"(1,625+1,8+1,6+1,8)*2*2,6-0,6*1,97-0,9*1,97</t>
  </si>
  <si>
    <t>"2np vych"(1,625+1,8+1,6+1,8)*2*2,6-0,6*1,97-0,9*1,97</t>
  </si>
  <si>
    <t>"3np zap"(1,8+1,8+1,6+1,8)*2*2,6-0,6*1,97-0,9*1,97</t>
  </si>
  <si>
    <t>"3np vych"(1,8+1,8+1,6+1,8)*2*2,6-0,6*1,97-0,9*1,97</t>
  </si>
  <si>
    <t>"4np zap"(1,8+1,8+1,6+1,8)*2*2,6-0,6*1,97-0,9*1,97</t>
  </si>
  <si>
    <t>"4np vych"(1,8+1,8+1,6+1,8)*2*2,6-0,6*1,97-0,9*1,97</t>
  </si>
  <si>
    <t>13</t>
  </si>
  <si>
    <t>978071261</t>
  </si>
  <si>
    <t>Odstranění izolace z lepenky vodorovné pl přes 1 m2</t>
  </si>
  <si>
    <t>1773532314</t>
  </si>
  <si>
    <t>"odstranění lepenky v podlaze"kds</t>
  </si>
  <si>
    <t>997</t>
  </si>
  <si>
    <t>Přesun sutě</t>
  </si>
  <si>
    <t>14</t>
  </si>
  <si>
    <t>997013214</t>
  </si>
  <si>
    <t>Vnitrostaveništní doprava suti a vybouraných hmot pro budovy v přes 12 do 15 m ručně</t>
  </si>
  <si>
    <t>t</t>
  </si>
  <si>
    <t>-634252827</t>
  </si>
  <si>
    <t>15</t>
  </si>
  <si>
    <t>997013501</t>
  </si>
  <si>
    <t>Odvoz suti a vybouraných hmot na skládku nebo meziskládku do 1 km se složením</t>
  </si>
  <si>
    <t>-2068706530</t>
  </si>
  <si>
    <t>16</t>
  </si>
  <si>
    <t>997013509</t>
  </si>
  <si>
    <t>Příplatek k odvozu suti a vybouraných hmot na skládku ZKD 1 km přes 1 km</t>
  </si>
  <si>
    <t>646884519</t>
  </si>
  <si>
    <t>17</t>
  </si>
  <si>
    <t>997013601</t>
  </si>
  <si>
    <t>Poplatek za uložení na skládce (skládkovné) stavebního odpadu betonového kód odpadu 17 01 01</t>
  </si>
  <si>
    <t>1091338248</t>
  </si>
  <si>
    <t>18</t>
  </si>
  <si>
    <t>997013607</t>
  </si>
  <si>
    <t>Poplatek za uložení na skládce (skládkovné) stavebního odpadu keramického kód odpadu 17 01 03</t>
  </si>
  <si>
    <t>-276633310</t>
  </si>
  <si>
    <t>19</t>
  </si>
  <si>
    <t>997013631</t>
  </si>
  <si>
    <t>Poplatek za uložení na skládce (skládkovné) stavebního odpadu směsného kód odpadu 17 09 04</t>
  </si>
  <si>
    <t>2071323353</t>
  </si>
  <si>
    <t>20</t>
  </si>
  <si>
    <t>997013812</t>
  </si>
  <si>
    <t>Poplatek za uložení na skládce (skládkovné) stavebního odpadu na bázi sádry kód odpadu 17 08 02</t>
  </si>
  <si>
    <t>-1664315632</t>
  </si>
  <si>
    <t>998</t>
  </si>
  <si>
    <t>Přesun hmot</t>
  </si>
  <si>
    <t>998018003</t>
  </si>
  <si>
    <t>Přesun hmot pro budovy ruční pro budovy v přes 12 do 24 m</t>
  </si>
  <si>
    <t>279544402</t>
  </si>
  <si>
    <t>PSV</t>
  </si>
  <si>
    <t>Práce a dodávky PSV</t>
  </si>
  <si>
    <t>711</t>
  </si>
  <si>
    <t>Izolace proti vodě, vlhkosti a plynům</t>
  </si>
  <si>
    <t>22</t>
  </si>
  <si>
    <t>711131811</t>
  </si>
  <si>
    <t>Odstranění izolace vodorovné</t>
  </si>
  <si>
    <t>-1366890019</t>
  </si>
  <si>
    <t>"odstranění folie v podlaze"kds</t>
  </si>
  <si>
    <t>23</t>
  </si>
  <si>
    <t>998711313</t>
  </si>
  <si>
    <t>Přesun hmot procentní pro izolace proti vodě, vlhkosti a plynům ruční v objektech v přes 12 do 24 m</t>
  </si>
  <si>
    <t>%</t>
  </si>
  <si>
    <t>1234750640</t>
  </si>
  <si>
    <t>713</t>
  </si>
  <si>
    <t>Izolace tepelné</t>
  </si>
  <si>
    <t>24</t>
  </si>
  <si>
    <t>713120852</t>
  </si>
  <si>
    <t>Odstranění tepelné izolace podlah lepené z polystyrenu nasáklého vodou tl do 100 mm</t>
  </si>
  <si>
    <t>214032761</t>
  </si>
  <si>
    <t>"odstranění polystyrenu z podlahy"kds</t>
  </si>
  <si>
    <t>25</t>
  </si>
  <si>
    <t>713121111</t>
  </si>
  <si>
    <t>Montáž izolace tepelné podlah volně kladenými rohožemi, pásy, dílci, deskami 1 vrstva</t>
  </si>
  <si>
    <t>-552777260</t>
  </si>
  <si>
    <t>26</t>
  </si>
  <si>
    <t>M</t>
  </si>
  <si>
    <t>28376414</t>
  </si>
  <si>
    <t>deska XPS hrana polodrážková a hladký povrch 300kPA λ=0,035 tl 20mm</t>
  </si>
  <si>
    <t>32</t>
  </si>
  <si>
    <t>-1714375423</t>
  </si>
  <si>
    <t>kd-12,21</t>
  </si>
  <si>
    <t>36,46*1,05 'Přepočtené koeficientem množství</t>
  </si>
  <si>
    <t>27</t>
  </si>
  <si>
    <t>28376421</t>
  </si>
  <si>
    <t>deska XPS hrana polodrážková a hladký povrch 300kPA λ=0,035 tl 80mm</t>
  </si>
  <si>
    <t>1079102761</t>
  </si>
  <si>
    <t>"1np záp"1,6*1,8+0,9*0,15+3,0+0,6*0,15</t>
  </si>
  <si>
    <t>"1np vých"1,6*1,8+0,9*0,15+3,0+0,6*0,15</t>
  </si>
  <si>
    <t>12,21*1,05 'Přepočtené koeficientem množství</t>
  </si>
  <si>
    <t>28</t>
  </si>
  <si>
    <t>998713313</t>
  </si>
  <si>
    <t>Přesun hmot procentní pro izolace tepelné ruční v objektech v přes 12 do 24 m</t>
  </si>
  <si>
    <t>-1262345319</t>
  </si>
  <si>
    <t>725</t>
  </si>
  <si>
    <t>Zdravotechnika - zařizovací předměty - doplňky</t>
  </si>
  <si>
    <t>29</t>
  </si>
  <si>
    <t>725291652</t>
  </si>
  <si>
    <t>Montáž dávkovače tekutého mýdla</t>
  </si>
  <si>
    <t>kus</t>
  </si>
  <si>
    <t>-2073962882</t>
  </si>
  <si>
    <t>30</t>
  </si>
  <si>
    <t>55431097</t>
  </si>
  <si>
    <t xml:space="preserve">dávkovač tekutého mýdla nerez mat  1,0L</t>
  </si>
  <si>
    <t>-1015928375</t>
  </si>
  <si>
    <t>31</t>
  </si>
  <si>
    <t>725291653</t>
  </si>
  <si>
    <t>Montáž zásobníku toaletních papírů</t>
  </si>
  <si>
    <t>-626723577</t>
  </si>
  <si>
    <t>55431091</t>
  </si>
  <si>
    <t>zásobník toaletních papírů nerez mat D 230mm</t>
  </si>
  <si>
    <t>-1787631400</t>
  </si>
  <si>
    <t>33</t>
  </si>
  <si>
    <t>725291654</t>
  </si>
  <si>
    <t>Montáž zásobníku papírových ručníků</t>
  </si>
  <si>
    <t>1681846645</t>
  </si>
  <si>
    <t>34</t>
  </si>
  <si>
    <t>55431084</t>
  </si>
  <si>
    <t>zásobník papírových ručníků skládaných nerez mat</t>
  </si>
  <si>
    <t>-76086404</t>
  </si>
  <si>
    <t>35</t>
  </si>
  <si>
    <t>725291664</t>
  </si>
  <si>
    <t>Montáž štětky závěsné</t>
  </si>
  <si>
    <t>-1605261175</t>
  </si>
  <si>
    <t>36</t>
  </si>
  <si>
    <t>55779013</t>
  </si>
  <si>
    <t>štětka na WC závěsná nebo na podlahu kartáč nylon nerezové záchytné pouzdro mat</t>
  </si>
  <si>
    <t>-826877652</t>
  </si>
  <si>
    <t>37</t>
  </si>
  <si>
    <t>725291666</t>
  </si>
  <si>
    <t>Montáž háčku</t>
  </si>
  <si>
    <t>1125535858</t>
  </si>
  <si>
    <t>38</t>
  </si>
  <si>
    <t>55441011</t>
  </si>
  <si>
    <t>dvojháček koupelnový nerez mat</t>
  </si>
  <si>
    <t>588265135</t>
  </si>
  <si>
    <t>39</t>
  </si>
  <si>
    <t>725291667</t>
  </si>
  <si>
    <t>Montáž piktogramu</t>
  </si>
  <si>
    <t>-1143389600</t>
  </si>
  <si>
    <t>40</t>
  </si>
  <si>
    <t>73558009</t>
  </si>
  <si>
    <t>piktogram 120x120 nalepovací různé symboly matný nerez</t>
  </si>
  <si>
    <t>-1093266389</t>
  </si>
  <si>
    <t>41</t>
  </si>
  <si>
    <t>725291668</t>
  </si>
  <si>
    <t>Montáž madla invalidního rovného</t>
  </si>
  <si>
    <t>2122142576</t>
  </si>
  <si>
    <t>42</t>
  </si>
  <si>
    <t>55147134</t>
  </si>
  <si>
    <t>madlo invalidní rovné nerez mat 500mm</t>
  </si>
  <si>
    <t>584957560</t>
  </si>
  <si>
    <t>43</t>
  </si>
  <si>
    <t>55147136</t>
  </si>
  <si>
    <t>madlo invalidní rovné nerez mat 700mm</t>
  </si>
  <si>
    <t>-1775863981</t>
  </si>
  <si>
    <t>44</t>
  </si>
  <si>
    <t>725291670</t>
  </si>
  <si>
    <t>Montáž madla invalidního sklopného</t>
  </si>
  <si>
    <t>-227851363</t>
  </si>
  <si>
    <t>45</t>
  </si>
  <si>
    <t>5514711.1</t>
  </si>
  <si>
    <t>madlo invalidní sklopné nerez mat 800mm</t>
  </si>
  <si>
    <t>164125421</t>
  </si>
  <si>
    <t>46</t>
  </si>
  <si>
    <t>5514711.2</t>
  </si>
  <si>
    <t>madlo invalidní sklopné nerez mat 900mm</t>
  </si>
  <si>
    <t>-775953851</t>
  </si>
  <si>
    <t>47</t>
  </si>
  <si>
    <t>725291690</t>
  </si>
  <si>
    <t>Montáž odpadkového koše závěsného</t>
  </si>
  <si>
    <t>1406360273</t>
  </si>
  <si>
    <t>48</t>
  </si>
  <si>
    <t>5543108</t>
  </si>
  <si>
    <t>koš odpadkový nerez mat 330x160x600mm 27L</t>
  </si>
  <si>
    <t>-1742760328</t>
  </si>
  <si>
    <t>49</t>
  </si>
  <si>
    <t>998725313</t>
  </si>
  <si>
    <t>Přesun hmot procentní pro zařizovací předměty ruční v objektech v přes 12 do 24 m</t>
  </si>
  <si>
    <t>127583548</t>
  </si>
  <si>
    <t>763</t>
  </si>
  <si>
    <t>Konstrukce suché výstavby</t>
  </si>
  <si>
    <t>50</t>
  </si>
  <si>
    <t>763111624.1</t>
  </si>
  <si>
    <t>Montáž desek tl 2x12,5 mm SDK příčka jednostranně</t>
  </si>
  <si>
    <t>1777769606</t>
  </si>
  <si>
    <t>"na stávající konstrukci"</t>
  </si>
  <si>
    <t>"1np zap"3,75*3,95</t>
  </si>
  <si>
    <t>"1np vych"3,75*3,95</t>
  </si>
  <si>
    <t>"2np zap"(1,9+0,35+1,275+0,9+0,1)*3,9</t>
  </si>
  <si>
    <t>"2np vych"(1,9+0,35+1,275+0,9+0,1)*3,9</t>
  </si>
  <si>
    <t>"3np zap"3,75*3,4</t>
  </si>
  <si>
    <t>"3np vych"3,75*3,4</t>
  </si>
  <si>
    <t>"4np zap"3,75*3,4</t>
  </si>
  <si>
    <t>"4np vych"3,75*3,4</t>
  </si>
  <si>
    <t>51</t>
  </si>
  <si>
    <t>59030025</t>
  </si>
  <si>
    <t>deska SDK impregnovaná H2 tl 12,5mm</t>
  </si>
  <si>
    <t>-717946332</t>
  </si>
  <si>
    <t>122,162*2*1,05</t>
  </si>
  <si>
    <t>52</t>
  </si>
  <si>
    <t>763112812</t>
  </si>
  <si>
    <t>Demontáž desek dvojité opláštění SDK příčka (z jedné strany)</t>
  </si>
  <si>
    <t>1285296697</t>
  </si>
  <si>
    <t>"2np zap"(3,525+1,8)*3,90</t>
  </si>
  <si>
    <t>"2np vych"(3,525+1,8)*3,90</t>
  </si>
  <si>
    <t>"3np zap"3,75*3,40</t>
  </si>
  <si>
    <t>"3np vych"3,75*3,40</t>
  </si>
  <si>
    <t>"4np zap"3,75*3,40</t>
  </si>
  <si>
    <t>"4np vych"3,75*3,40</t>
  </si>
  <si>
    <t>53</t>
  </si>
  <si>
    <t>763121424</t>
  </si>
  <si>
    <t>SDK stěna předsazená tl 87,5 mm profil CW+UW 75 deska 1xH2 12,5 bez izolace EI 15</t>
  </si>
  <si>
    <t>-2080844098</t>
  </si>
  <si>
    <t>"před sloup 2np"0,9*3,9*2</t>
  </si>
  <si>
    <t>54</t>
  </si>
  <si>
    <t>763121590</t>
  </si>
  <si>
    <t>SDK stěna předsazená pro osazení závěsného WC profil CW+UW 50 desky 2xH2 12,5 bez TI</t>
  </si>
  <si>
    <t>1747001861</t>
  </si>
  <si>
    <t>"1np zap"1,8*3,95*2</t>
  </si>
  <si>
    <t>"1np vych"1,8*3,95*2</t>
  </si>
  <si>
    <t>"2np zap"1,8*3,9*2</t>
  </si>
  <si>
    <t>"2np vych"1,8*3,9*2</t>
  </si>
  <si>
    <t>"3np zap"1,8*3,4*2</t>
  </si>
  <si>
    <t>"3np vych"1,8*3,4*2</t>
  </si>
  <si>
    <t>"4np zap"1,8*3,4*2</t>
  </si>
  <si>
    <t>"4np vych"1,8*3,4*2</t>
  </si>
  <si>
    <t>55</t>
  </si>
  <si>
    <t>763121822</t>
  </si>
  <si>
    <t>Demontáž SDK předsazené/šachtové stěny s nosnou kcí se zdvojeným CW profilem opláštění dvojité</t>
  </si>
  <si>
    <t>-327679149</t>
  </si>
  <si>
    <t>"1np zap"(1,8*2+0,3)*3,95</t>
  </si>
  <si>
    <t>"1np vych"(1,8*2+0,3)*3,95</t>
  </si>
  <si>
    <t>"2np zap"(1,8*2+0,3)*3,90</t>
  </si>
  <si>
    <t>"2np vych"(1,8*2+0,3)*3,90</t>
  </si>
  <si>
    <t>"3np zap"(1,8*2+0,3)*3,40</t>
  </si>
  <si>
    <t>"3np vych"(1,8*2+0,3)*3,40</t>
  </si>
  <si>
    <t>"4np zap"(1,8*2+0,3)*3,40</t>
  </si>
  <si>
    <t>"4np vych"(1,8*2+0,3)*3,40</t>
  </si>
  <si>
    <t>56</t>
  </si>
  <si>
    <t>763135.1</t>
  </si>
  <si>
    <t>Montáž a dodávka minerálního kazetového podhledu vč. nosné konstrukce a ukončení u stěny, rozebíratelný, viditelná bílá hrana, rastr 600x600mm</t>
  </si>
  <si>
    <t>-1700705521</t>
  </si>
  <si>
    <t>"1np záp"1,6*1,8+3,0</t>
  </si>
  <si>
    <t>"1np vých"1,6*1,8+3,0</t>
  </si>
  <si>
    <t>"2np záp"1,9*1,8+1,275*1,8</t>
  </si>
  <si>
    <t>"2np vých"1,9*1,8+1,275*1,8</t>
  </si>
  <si>
    <t>"3np záp"1,9*1,8+2,5</t>
  </si>
  <si>
    <t>"3np vých"1,9*1,8+2,5</t>
  </si>
  <si>
    <t>"4np záp"1,9*1,8+2,5</t>
  </si>
  <si>
    <t>"4np vých"1,9*1,8+2,5</t>
  </si>
  <si>
    <t>57</t>
  </si>
  <si>
    <t>763135811</t>
  </si>
  <si>
    <t>Demontáž podhledu sádrokartonového kazetového na roštu viditelném</t>
  </si>
  <si>
    <t>53639875</t>
  </si>
  <si>
    <t>"1np zap"3,0+2,6</t>
  </si>
  <si>
    <t>"1np vych"3,0+2,6</t>
  </si>
  <si>
    <t>"2np zap"3,0+2,6</t>
  </si>
  <si>
    <t>"2np vych"3,0+2,6</t>
  </si>
  <si>
    <t>"3np zap"3,0+2,6</t>
  </si>
  <si>
    <t>"3np vych"3,0+2,6</t>
  </si>
  <si>
    <t>"4np zap"3,0+2,6</t>
  </si>
  <si>
    <t>"4np vych"3,0+2,6</t>
  </si>
  <si>
    <t>58</t>
  </si>
  <si>
    <t>998763513</t>
  </si>
  <si>
    <t>Přesun hmot procentní pro konstrukce montované z desek ruční v objektech v přes 12 do 24 m</t>
  </si>
  <si>
    <t>-926118877</t>
  </si>
  <si>
    <t>766</t>
  </si>
  <si>
    <t>Konstrukce truhlářské</t>
  </si>
  <si>
    <t>59</t>
  </si>
  <si>
    <t>766660171</t>
  </si>
  <si>
    <t>Montáž dveřních křídel otvíravých jednokřídlových š do 0,8 m do obložkové zárubně</t>
  </si>
  <si>
    <t>148864849</t>
  </si>
  <si>
    <t>60</t>
  </si>
  <si>
    <t>611620.1</t>
  </si>
  <si>
    <t>dveře jednokřídlé CPL laminát plné 600x1970mm, odstín buk, kování lesklý chrom, štítek rozetový, zámek WC s možností vnějšího otevření</t>
  </si>
  <si>
    <t>1780576410</t>
  </si>
  <si>
    <t>61</t>
  </si>
  <si>
    <t>766660172</t>
  </si>
  <si>
    <t>Montáž dveřních křídel otvíravých jednokřídlových š přes 0,8 m do obložkové zárubně</t>
  </si>
  <si>
    <t>-1763338428</t>
  </si>
  <si>
    <t>62</t>
  </si>
  <si>
    <t>611620.2</t>
  </si>
  <si>
    <t>dveře jednokřídlé CPL laminát plné 900x1970mm, odstín buk, kování lesklý chrom, štítek rozetový, zámek WC s možností vnějšího otevření</t>
  </si>
  <si>
    <t>-1313549648</t>
  </si>
  <si>
    <t>63</t>
  </si>
  <si>
    <t>766682111</t>
  </si>
  <si>
    <t>Montáž zárubní obložkových pro dveře jednokřídlové tl stěny do 170 mm</t>
  </si>
  <si>
    <t>-922323121</t>
  </si>
  <si>
    <t>64</t>
  </si>
  <si>
    <t>61182307</t>
  </si>
  <si>
    <t>zárubeň jednokřídlá obložková s laminátovým povrchem tl stěny 60-150mm rozměru 600-1100/1970, 2100mm</t>
  </si>
  <si>
    <t>1296563943</t>
  </si>
  <si>
    <t>65</t>
  </si>
  <si>
    <t>998766313</t>
  </si>
  <si>
    <t>Přesun hmot procentní pro kce truhlářské ruční v objektech v přes 12 do 24 m</t>
  </si>
  <si>
    <t>1797742910</t>
  </si>
  <si>
    <t>771</t>
  </si>
  <si>
    <t>Podlahy z dlaždic</t>
  </si>
  <si>
    <t>66</t>
  </si>
  <si>
    <t>771111011</t>
  </si>
  <si>
    <t>Vysátí podkladu před pokládkou dlažby</t>
  </si>
  <si>
    <t>-250578660</t>
  </si>
  <si>
    <t>67</t>
  </si>
  <si>
    <t>771121011</t>
  </si>
  <si>
    <t>Nátěr penetrační na podlahu</t>
  </si>
  <si>
    <t>1222945349</t>
  </si>
  <si>
    <t>68</t>
  </si>
  <si>
    <t>771161021</t>
  </si>
  <si>
    <t xml:space="preserve">Montáž profilu ukončujícího pro plynulý přechod </t>
  </si>
  <si>
    <t>-719802623</t>
  </si>
  <si>
    <t>(0,6+0,9)*8</t>
  </si>
  <si>
    <t>69</t>
  </si>
  <si>
    <t>5905413.1</t>
  </si>
  <si>
    <t>profil přechodový nerez mat</t>
  </si>
  <si>
    <t>714593222</t>
  </si>
  <si>
    <t>12*1,1 'Přepočtené koeficientem množství</t>
  </si>
  <si>
    <t>70</t>
  </si>
  <si>
    <t>771574414</t>
  </si>
  <si>
    <t>Montáž podlah keramických hladkých lepených cementovým flexibilním lepidlem přes 4 do 6 ks/m2</t>
  </si>
  <si>
    <t>-595194819</t>
  </si>
  <si>
    <t>"2np záp"1,9*1,8+0,9*0,15+1,275*1,8+0,6*0,15</t>
  </si>
  <si>
    <t>"2np vých"1,9*1,8+0,9*0,15+1,275*1,8+0,6*0,15</t>
  </si>
  <si>
    <t>"3np záp"1,9*1,8+0,9*0,15+2,5+0,6*0,15</t>
  </si>
  <si>
    <t>"3np vých"1,9*1,8+0,9*0,15+2,5+0,6*0,15</t>
  </si>
  <si>
    <t>"4np záp"1,9*1,8+0,9*0,15+2,5+0,6*0,15</t>
  </si>
  <si>
    <t>"4np vých"1,9*1,8+0,9*0,15+2,5+0,6*0,15</t>
  </si>
  <si>
    <t>71</t>
  </si>
  <si>
    <t>597611.1</t>
  </si>
  <si>
    <t>dlažba keramická R10 povrch matný vel. 300x600x10mm, PEI 4-5, ABS, odstín tmavě béžový</t>
  </si>
  <si>
    <t>486937501</t>
  </si>
  <si>
    <t>kd*1,15</t>
  </si>
  <si>
    <t>72</t>
  </si>
  <si>
    <t>771591112</t>
  </si>
  <si>
    <t>Izolace pod dlažbu nátěrem nebo stěrkou ve dvou vrstvách</t>
  </si>
  <si>
    <t>-516609460</t>
  </si>
  <si>
    <t>"vytažení 150mm stěnu"obk/2,7*0,15</t>
  </si>
  <si>
    <t>73</t>
  </si>
  <si>
    <t>998771313</t>
  </si>
  <si>
    <t>Přesun hmot procentní pro podlahy z dlaždic ruční v objektech v přes 12 do 24 m</t>
  </si>
  <si>
    <t>210419629</t>
  </si>
  <si>
    <t>781</t>
  </si>
  <si>
    <t>Dokončovací práce - obklady</t>
  </si>
  <si>
    <t>74</t>
  </si>
  <si>
    <t>781121011</t>
  </si>
  <si>
    <t>Nátěr penetrační na stěnu</t>
  </si>
  <si>
    <t>-134213256</t>
  </si>
  <si>
    <t>75</t>
  </si>
  <si>
    <t>781474154</t>
  </si>
  <si>
    <t>Montáž obkladů vnitřních keramických velkoformátových hladkých přes 4 do 6 ks/m2 lepených flexibilním lepidlem</t>
  </si>
  <si>
    <t>-341461354</t>
  </si>
  <si>
    <t>"1np zap"(1,8+1,8+1,6+1,8)*2*2,7-0,6*1,97-0,9*1,97</t>
  </si>
  <si>
    <t>"1np vych"(1,8+1,8+1,6+1,8)*2*2,7-0,6*1,97-0,9*1,97</t>
  </si>
  <si>
    <t>"2np zap"(1,275+1,8+1,9+1,8)*2*2,7-0,6*1,97-0,9*1,97</t>
  </si>
  <si>
    <t>"2np vych"(1,275+1,8+1,9+1,8)*2*2,7-0,6*1,97-0,9*1,97</t>
  </si>
  <si>
    <t>"3np zap"(1,9+1,8+1,5+1,8)*2*2,7-0,6*1,97-0,9*1,97</t>
  </si>
  <si>
    <t>"3np vych"(1,9+1,8+1,5+1,8)*2*2,7-0,6*1,97-0,9*1,97</t>
  </si>
  <si>
    <t>"4np zap"(1,9+1,8+1,5+1,8)*2*2,7-0,6*1,97-0,9*1,97</t>
  </si>
  <si>
    <t>"4np vych"(1,9+1,8+1,5+1,8)*2*2,7-0,6*1,97-0,9*1,97</t>
  </si>
  <si>
    <t>76</t>
  </si>
  <si>
    <t>597610.1</t>
  </si>
  <si>
    <t>obklad keramický vel. 300x600x8mm odstín bílošedá a světle béžová mat</t>
  </si>
  <si>
    <t>1850173424</t>
  </si>
  <si>
    <t>276,33*1,15 'Přepočtené koeficientem množství</t>
  </si>
  <si>
    <t>77</t>
  </si>
  <si>
    <t>781479193X3</t>
  </si>
  <si>
    <t>Příplatek k cenám za úpravy (proniky, řezání apod.) v obkladech</t>
  </si>
  <si>
    <t>1157410581</t>
  </si>
  <si>
    <t>78</t>
  </si>
  <si>
    <t>781491011</t>
  </si>
  <si>
    <t xml:space="preserve">Montáž zrcadel plochy do 1 m2 lepených silikonovým tmelem </t>
  </si>
  <si>
    <t>-826966695</t>
  </si>
  <si>
    <t>0,40*0,90*16</t>
  </si>
  <si>
    <t>79</t>
  </si>
  <si>
    <t>6346512.1</t>
  </si>
  <si>
    <t>obdélníkové zrcadlo s fazetou o rozměru 40x90 cm</t>
  </si>
  <si>
    <t>-531487806</t>
  </si>
  <si>
    <t>14,5454545454545*1,1 'Přepočtené koeficientem množství</t>
  </si>
  <si>
    <t>80</t>
  </si>
  <si>
    <t>781492211</t>
  </si>
  <si>
    <t>Montáž profilů lepených</t>
  </si>
  <si>
    <t>-756228485</t>
  </si>
  <si>
    <t>"vodorovně u podlahy"</t>
  </si>
  <si>
    <t>"1np zap"(1,8+1,8+1,6+1,8)*2-0,6-0,9</t>
  </si>
  <si>
    <t>"1np vych"(1,8+1,8+1,6+1,8)*2-0,6-0,9</t>
  </si>
  <si>
    <t>"2np zap"(1,275+1,8+1,9+1,8)*2-0,6-0,9</t>
  </si>
  <si>
    <t>"2np vych"(1,275+1,8+1,9+1,8)*2-0,6-0,9</t>
  </si>
  <si>
    <t>"3np zap"(1,9+1,8+1,5+1,8)*2-0,6-0,9</t>
  </si>
  <si>
    <t>"3np vych"(1,9+1,8+1,5+1,8)*2-0,6-0,9</t>
  </si>
  <si>
    <t>"4np zap"(1,9+1,8+1,5+1,8)*2-0,6-0,9</t>
  </si>
  <si>
    <t>"4np vych"(1,9+1,8+1,5+1,8)*2-0,6-0,9</t>
  </si>
  <si>
    <t>Mezisoučet</t>
  </si>
  <si>
    <t>"svisle rohy"</t>
  </si>
  <si>
    <t>"1np"2,7*2</t>
  </si>
  <si>
    <t>"2np"2,7*2</t>
  </si>
  <si>
    <t>"3np"2,7*2</t>
  </si>
  <si>
    <t>"4np"2,7*2</t>
  </si>
  <si>
    <t>81</t>
  </si>
  <si>
    <t>194160.1</t>
  </si>
  <si>
    <t>lišta pro obklady nerez mat ( u podlahy )</t>
  </si>
  <si>
    <t>754520463</t>
  </si>
  <si>
    <t>99,1*1,05 'Přepočtené koeficientem množství</t>
  </si>
  <si>
    <t>82</t>
  </si>
  <si>
    <t>1941601.1</t>
  </si>
  <si>
    <t xml:space="preserve">lišta ukončující  (svislý roh) nerezová</t>
  </si>
  <si>
    <t>1036392075</t>
  </si>
  <si>
    <t>21,6*1,05 'Přepočtené koeficientem množství</t>
  </si>
  <si>
    <t>83</t>
  </si>
  <si>
    <t>998781313</t>
  </si>
  <si>
    <t>Přesun hmot procentní pro obklady keramické ruční v objektech v přes 12 do 24 m</t>
  </si>
  <si>
    <t>332613742</t>
  </si>
  <si>
    <t>HZS</t>
  </si>
  <si>
    <t>Hodinové zúčtovací sazby</t>
  </si>
  <si>
    <t>84</t>
  </si>
  <si>
    <t>HZS1292</t>
  </si>
  <si>
    <t>Hodinová zúčtovací sazba stavební dělník</t>
  </si>
  <si>
    <t>hod</t>
  </si>
  <si>
    <t>512</t>
  </si>
  <si>
    <t>-340364940</t>
  </si>
  <si>
    <t>"ostatní práce, přípomoce profesím ZT, EL, VZT apod."15*8</t>
  </si>
  <si>
    <t>02 - Zdravotechnické instalace</t>
  </si>
  <si>
    <t>D1 - Práce a dodávky PSV</t>
  </si>
  <si>
    <t xml:space="preserve">    721 - DEMONTÁŽE  KANALIZACE</t>
  </si>
  <si>
    <t xml:space="preserve">    722 - DEMONTÁŽ  VODOVODU</t>
  </si>
  <si>
    <t xml:space="preserve">    725 - DEMONTÁŽ  ZAŘIZOVACÍCH  PŘEDMĚTŮ</t>
  </si>
  <si>
    <t xml:space="preserve">    D2 - VNITŘNÍ KANALIZACE</t>
  </si>
  <si>
    <t xml:space="preserve">    D3 - VNITŘNÍ VODOVOD</t>
  </si>
  <si>
    <t xml:space="preserve">    713 - IZOLACE TEPELNÉ</t>
  </si>
  <si>
    <t xml:space="preserve">    D4 - ZAŘIZOVACÍ PŘEDMĚTY</t>
  </si>
  <si>
    <t>D1</t>
  </si>
  <si>
    <t>721</t>
  </si>
  <si>
    <t xml:space="preserve">DEMONTÁŽE  KANALIZACE</t>
  </si>
  <si>
    <t>721 17-1803</t>
  </si>
  <si>
    <t>Demontáž potrubí kanalizace, PP, do d75 mm</t>
  </si>
  <si>
    <t>721 17-1808</t>
  </si>
  <si>
    <t>Demontáž potrubí kanalizace, PP, přes d 75 mm do d114 mm</t>
  </si>
  <si>
    <t>721 22-0801</t>
  </si>
  <si>
    <t>Demontáž sifonů do DN 70</t>
  </si>
  <si>
    <t>ks</t>
  </si>
  <si>
    <t>722</t>
  </si>
  <si>
    <t xml:space="preserve">DEMONTÁŽ  VODOVODU</t>
  </si>
  <si>
    <t>722 17-0801</t>
  </si>
  <si>
    <t>Demontáž rozvodu potrubí z plastů do D 25 mm</t>
  </si>
  <si>
    <t>722 17-0804</t>
  </si>
  <si>
    <t>Demontáž rozvodu potrubí z plastů přes D 25 mm do D 50 mm</t>
  </si>
  <si>
    <t>722 82-0802</t>
  </si>
  <si>
    <t>Demontáž baterií stojánkových, do 1 otvoru</t>
  </si>
  <si>
    <t>722 17-0862</t>
  </si>
  <si>
    <t>Demontáž armatur závitových do 3/4" (roh. ventily u baterií)</t>
  </si>
  <si>
    <t xml:space="preserve">DEMONTÁŽ  ZAŘIZOVACÍCH  PŘEDMĚTŮ</t>
  </si>
  <si>
    <t>725 11-0811</t>
  </si>
  <si>
    <t>Demontáž klozetů s nádrží</t>
  </si>
  <si>
    <t>soub</t>
  </si>
  <si>
    <t>725 21-0821</t>
  </si>
  <si>
    <t>Demontáž umývadel (bez baterií)</t>
  </si>
  <si>
    <t>725 23-0811</t>
  </si>
  <si>
    <t>Demontáž bidetů (bez baterií)</t>
  </si>
  <si>
    <t>D2</t>
  </si>
  <si>
    <t>VNITŘNÍ KANALIZACE</t>
  </si>
  <si>
    <t>721 17-3723</t>
  </si>
  <si>
    <t>Potrubí kanalizační z PE, svařované, odpadní DN 50, připojovací</t>
  </si>
  <si>
    <t>721 17-3706</t>
  </si>
  <si>
    <t>Potrubí kanalizační z PE, svařované, odpadní DN 100, svislé</t>
  </si>
  <si>
    <t>721 19-4105</t>
  </si>
  <si>
    <t>Vyvedení a upevnění odpadních výpustek DN 50</t>
  </si>
  <si>
    <t>721 19-4109</t>
  </si>
  <si>
    <t>Vyvedení a upevnění odpadních výpustek DN 100</t>
  </si>
  <si>
    <t>727 12-1112</t>
  </si>
  <si>
    <t>Protipožární manžety d110, z jedné strany dělící konstrukce</t>
  </si>
  <si>
    <t>P</t>
  </si>
  <si>
    <t>Poznámka k položce:_x000d_
DODÁVKA + MONTÁŽ</t>
  </si>
  <si>
    <t>725 98-0123</t>
  </si>
  <si>
    <t>Revizní dvířka 15/30 cm (pro stáv. č.kusy na 2x stoupačce PE d125)</t>
  </si>
  <si>
    <t>SPCM</t>
  </si>
  <si>
    <t>Protipožární tmely pro potr., z jedné strany dělící konstrukce</t>
  </si>
  <si>
    <t>Poznámka k položce:_x000d_
DODÁVKA + MONTÁŽ (22 x dotmelení nových potr., napojovaných do stáv. odboček)</t>
  </si>
  <si>
    <t>721 29-0111</t>
  </si>
  <si>
    <t>Zkouška těsnosti potrubí kanalizace vodou do DN 150</t>
  </si>
  <si>
    <t>721 29-0123</t>
  </si>
  <si>
    <t>Zkouška těsnosti potrubí kanalizace kouřem do DN 150</t>
  </si>
  <si>
    <t>D3</t>
  </si>
  <si>
    <t>VNITŘNÍ VODOVOD</t>
  </si>
  <si>
    <t>722 17-4002</t>
  </si>
  <si>
    <t>Montáž rozvodu potrubí z plastů do D 20 mm</t>
  </si>
  <si>
    <t>SPCM.1</t>
  </si>
  <si>
    <t xml:space="preserve">Trubka tlaková PPR-C/FBP, řada PN 20,  d20 x 2,8 mm (vč. prořezu)</t>
  </si>
  <si>
    <t>722 17-4003</t>
  </si>
  <si>
    <t>Montáž rozvodu potrubí z plastů do D 25 mm</t>
  </si>
  <si>
    <t>SPCM.2</t>
  </si>
  <si>
    <t xml:space="preserve">Trubka tlaková PPR-C/FBP, řada PN 20,  d25 x 3,5 mm (vč. prořezu)</t>
  </si>
  <si>
    <t>722 17-4004</t>
  </si>
  <si>
    <t>Montáž rozvodu potrubí z plastů do D 32 mm</t>
  </si>
  <si>
    <t>SPCM.3</t>
  </si>
  <si>
    <t xml:space="preserve">Trubka tlaková PPR-C/FBP, řada PN 20,  d32 x 4,4 mm (vč. prořezu)</t>
  </si>
  <si>
    <t>722 17-4005</t>
  </si>
  <si>
    <t>Montáž rozvodu potrubí z plastů do D 40 mm</t>
  </si>
  <si>
    <t>SPCM.4</t>
  </si>
  <si>
    <t xml:space="preserve">Trubka tlaková PPR-C/FBP, řada PN 20,  d40 x 5,5 mm (vč. prořezu)</t>
  </si>
  <si>
    <t>722 17-4006</t>
  </si>
  <si>
    <t>Montáž rozvodu potrubí z plastů do D 50 mm</t>
  </si>
  <si>
    <t>SPCM.5</t>
  </si>
  <si>
    <t xml:space="preserve">Trubka tlaková PPR-C/FBP, řada PN 20,  d50 x 6,9 mm (vč. prořezu)</t>
  </si>
  <si>
    <t>722 22-0111</t>
  </si>
  <si>
    <t>Nástěnka závitová K 247 pro výtokový ventil G 1/2 s jedním závitem</t>
  </si>
  <si>
    <t>Poznámka k položce:_x000d_
pro RV-15 (48 ks pro nové zařizováky + 60 ks pro stáv.umývadla, která se budou jen přepojovat)</t>
  </si>
  <si>
    <t>SPCM.6</t>
  </si>
  <si>
    <t>Ventil rohový DN 15, s filtrem</t>
  </si>
  <si>
    <t>Poznámka k položce:_x000d_
pro stojánkové baterie</t>
  </si>
  <si>
    <t>SPCM.7</t>
  </si>
  <si>
    <t>Flexi hadice připojovací, tlaková, nerez, opletená (pro stojánk. baterie)</t>
  </si>
  <si>
    <t>722 23-9103</t>
  </si>
  <si>
    <t>Montáž vodovodních armatur DN 25 se 2 závity</t>
  </si>
  <si>
    <t>SPCM.8</t>
  </si>
  <si>
    <t>Kohout kulový přímý s 2x vnitřním závitem a páčkou, DN 25</t>
  </si>
  <si>
    <t>Poznámka k položce:_x000d_
chrom, pro pitnou vodu / DOD. + MONT.</t>
  </si>
  <si>
    <t>722 23-9104</t>
  </si>
  <si>
    <t>Montáž vodovodních armatur DN 32 se 2 závity</t>
  </si>
  <si>
    <t>SPCM.9</t>
  </si>
  <si>
    <t>Kohout kulový přímý s 2x vnitřním závitem a páčkou, DN 32</t>
  </si>
  <si>
    <t>Poznámka k položce:_x000d_
obyčejný / DOD. + MONT.</t>
  </si>
  <si>
    <t>725 98-0123.1</t>
  </si>
  <si>
    <t>Revizní dvířka 30/30 cm (pro 3x uzávěr v jednotl. podlažích, nad bidety)</t>
  </si>
  <si>
    <t>SPCM.10</t>
  </si>
  <si>
    <t>Protipožární tmely pro vodovod. potr., z jedné strany dělící konstrukce</t>
  </si>
  <si>
    <t>Poznámka k položce:_x000d_
DODÁVKA + MONTÁŽ (1 stoupačka = 3x prostup pro 3 potrubí)</t>
  </si>
  <si>
    <t>722 29-0226</t>
  </si>
  <si>
    <t>Zkouška těsnosti vodovodního potrubí do DN 50</t>
  </si>
  <si>
    <t>722 29-0234</t>
  </si>
  <si>
    <t>Proplach a dezinfekce vodovodního potrubí do DN 50</t>
  </si>
  <si>
    <t>IZOLACE TEPELNÉ</t>
  </si>
  <si>
    <t>722 18-1211</t>
  </si>
  <si>
    <t xml:space="preserve">Izolace tepel., z pěnového polyetylénu PE,  20 x 6 mm</t>
  </si>
  <si>
    <t xml:space="preserve">Poznámka k položce:_x000d_
DODÁVKA + MONTÁŽ  (potr. v příčkách a předstěnách)</t>
  </si>
  <si>
    <t>722 18-1212</t>
  </si>
  <si>
    <t xml:space="preserve">Izolace tepel., z pěnového polyetylénu PE,  d25-32 mm, tl. 6 mm</t>
  </si>
  <si>
    <t>722 18-1213</t>
  </si>
  <si>
    <t>Izolace tepel., z pěnového polyetylénu PE, přes d32 mm, tl. 6 mm</t>
  </si>
  <si>
    <t>86</t>
  </si>
  <si>
    <t>722 18-1222</t>
  </si>
  <si>
    <t xml:space="preserve">Izolace tepel., z pěnového PE,  přes d20 do d45 mm, tl. 9 mm</t>
  </si>
  <si>
    <t>88</t>
  </si>
  <si>
    <t xml:space="preserve">Poznámka k položce:_x000d_
DODÁVKA + MONTÁŽ  (potr. v nových prostupech, také nové přívodní z chodby)</t>
  </si>
  <si>
    <t>722 18-1223</t>
  </si>
  <si>
    <t xml:space="preserve">Izolace tepel., z pěnového PE,  přes d45 do d63 mm, tl. 9 mm</t>
  </si>
  <si>
    <t>90</t>
  </si>
  <si>
    <t>722 18-1232</t>
  </si>
  <si>
    <t xml:space="preserve">Izolace tepel., z pěnového PE,  přes d20 do d45 mm, tl. 15 mm</t>
  </si>
  <si>
    <t>92</t>
  </si>
  <si>
    <t>722 18-1233</t>
  </si>
  <si>
    <t xml:space="preserve">Izolace tepel., z pěnového PE,  přes d45 mm do d63 mm, tl. 15 mm</t>
  </si>
  <si>
    <t>94</t>
  </si>
  <si>
    <t>Sponka plastová k izol.tepelné</t>
  </si>
  <si>
    <t>96</t>
  </si>
  <si>
    <t>D4</t>
  </si>
  <si>
    <t>ZAŘIZOVACÍ PŘEDMĚTY</t>
  </si>
  <si>
    <t>725 11-9125</t>
  </si>
  <si>
    <t>Montáž klozetových mís závěsných</t>
  </si>
  <si>
    <t>98</t>
  </si>
  <si>
    <t>SPCM.11</t>
  </si>
  <si>
    <t>WC mísa závěsná, keramická, bílá, vč. softclose slim sedátka</t>
  </si>
  <si>
    <t>100</t>
  </si>
  <si>
    <t>Poznámka k položce:_x000d_
s hlubokým splachováním, s uzavřeným splachovacím kruhem</t>
  </si>
  <si>
    <t>SPCM.12</t>
  </si>
  <si>
    <t>Podomítkový instalační modul s nádržkou, k dtto, pro SDK konstrukce</t>
  </si>
  <si>
    <t>102</t>
  </si>
  <si>
    <t>SPCM.13</t>
  </si>
  <si>
    <t>Splachovací tlačítko, bílé, plastové, DUÁLNÍ</t>
  </si>
  <si>
    <t>104</t>
  </si>
  <si>
    <t>725 11-9125.1</t>
  </si>
  <si>
    <t>Montáž klozetových mís závěsných - pro IMOBILNÍ osoby</t>
  </si>
  <si>
    <t>106</t>
  </si>
  <si>
    <t>108</t>
  </si>
  <si>
    <t>Poznámka k položce:_x000d_
s hlubokým splachováním, s uzavřeným splachovacím kruhem, délka 700 mm</t>
  </si>
  <si>
    <t>110</t>
  </si>
  <si>
    <t>Poznámka k položce:_x000d_
vč. možnosti osazení 2x madla</t>
  </si>
  <si>
    <t>SPCM.14</t>
  </si>
  <si>
    <t>Oddálené pneumatické splachování, bílé, plast., pro zabudování do zdi</t>
  </si>
  <si>
    <t>112</t>
  </si>
  <si>
    <t>725 21-9102</t>
  </si>
  <si>
    <t>Montáž umývadel diturvitových</t>
  </si>
  <si>
    <t>114</t>
  </si>
  <si>
    <t>SPCM.15</t>
  </si>
  <si>
    <t>Umývadlo keramické, s antibakteriálním povrchem, bílé, min.45 x 37 cm</t>
  </si>
  <si>
    <t>116</t>
  </si>
  <si>
    <t>Poznámka k položce:_x000d_
s otvorem pro baterii, vč. upevňovacího setu, vč. sifonu, vč. odtokové chromov.výpusti 5/4" (kabina - ŽENY)</t>
  </si>
  <si>
    <t>725 82-9131</t>
  </si>
  <si>
    <t>Montáž baterie stojánkové k dtto</t>
  </si>
  <si>
    <t>kpl</t>
  </si>
  <si>
    <t>118</t>
  </si>
  <si>
    <t>SPCM.16</t>
  </si>
  <si>
    <t>Baterie umývadlová, stojánková, pevná, chromovaná</t>
  </si>
  <si>
    <t>120</t>
  </si>
  <si>
    <t>Poznámka k položce:_x000d_
DODÁVKA (připojovací hadičky jsou v odd. 722 - VODOVOD, u rohových ventilů)</t>
  </si>
  <si>
    <t>725 21-9102.1</t>
  </si>
  <si>
    <t>Montáž umývadel diturvitových - pro IMOBILNÍ osoby</t>
  </si>
  <si>
    <t>122</t>
  </si>
  <si>
    <t>SPCM.17</t>
  </si>
  <si>
    <t>Umývadlo keramické, s antibakteriálním povrchem, bílé, 60 x 45 cm</t>
  </si>
  <si>
    <t>124</t>
  </si>
  <si>
    <t>Poznámka k položce:_x000d_
s otvorem pro baterii, vč. upevňovacího setu, vč. odtokové výpusti 5/4", chromované_x000d_
(musí vyhovovat předpisům pro ZTP - imobilní osoby)</t>
  </si>
  <si>
    <t>SPCM.18</t>
  </si>
  <si>
    <t>Umývadlo keramické, s antibakteriálním povrchem, bílé, 50 x 40 cm</t>
  </si>
  <si>
    <t>126</t>
  </si>
  <si>
    <t>Poznámka k položce:_x000d_
s otvorem pro baterii, vč. upevňovacího setu, vč. odtokové výpusti 5/4", chromované_x000d_
(musí vyhovovat předpisům pro ZTP - imobilní osoby) / NUTNÝ MENŠÍ TYP pro 2x kabinu v 1.NP, která je menších rozměrů</t>
  </si>
  <si>
    <t>SPCM.19</t>
  </si>
  <si>
    <t>Speciální podomítkový sifon pro umývadlo, prostorově úsporný</t>
  </si>
  <si>
    <t>128</t>
  </si>
  <si>
    <t>130</t>
  </si>
  <si>
    <t>SPCM.20</t>
  </si>
  <si>
    <t>Baterie umývadlová, stojánková, s dlouhou ovládací pákou</t>
  </si>
  <si>
    <t>132</t>
  </si>
  <si>
    <t>725 23-9101</t>
  </si>
  <si>
    <t>Montáž bidetů diturvitových</t>
  </si>
  <si>
    <t>134</t>
  </si>
  <si>
    <t>SPCM.21</t>
  </si>
  <si>
    <t>Bidet diturvitový, závěsný, bílý, s otvorem pro stojánkovou bateri</t>
  </si>
  <si>
    <t>136</t>
  </si>
  <si>
    <t>Poznámka k položce:_x000d_
DODÁVKA (vč. připojovací sady)</t>
  </si>
  <si>
    <t>SPCM.22</t>
  </si>
  <si>
    <t>Podomítkový instalační modul k dtto, pro SDK konstrukce</t>
  </si>
  <si>
    <t>138</t>
  </si>
  <si>
    <t>140</t>
  </si>
  <si>
    <t>SPCM.23</t>
  </si>
  <si>
    <t>Baterie BIDETOVÁ, stojánková, páková, pevná, chromov.</t>
  </si>
  <si>
    <t>142</t>
  </si>
  <si>
    <t>Poznámka k položce:_x000d_
DODÁVKA</t>
  </si>
  <si>
    <t>03 - Elektroinstalace</t>
  </si>
  <si>
    <t xml:space="preserve">Typy přístrojů a zařízení uvedeny jako standard.								 Možno nahradit výrobky jiných dodavatelů při zachování obdobných parametrů, především:			 Spínací, jistící přístroje, rozvaděče - jm.proud a napětí, zkratová odolnost a selektivita, krytí IP.., životnost,		 Svítidla - světelně-technické parametry (viz tech. listy), krytí IP.., životnost					 Při náhradě svítidel dodavatelem, musí dodavatel provést kontrolu, případně přepočet návrhu osvětlení.		 Kabelové lávky a rošty - rozměry, nosnost, rozteče podpěr, povrchová úprava žárový pozink			 Dodavatel si doplní dle svých zvyklostí a možností položky:							 Zařízení staveniště (GZS)								 Práce pomocné výroby (PPV)								 Doprava dodávek na staveniště, Přesun na staveništi								 Jednotková cena je součtem jednotkové ceny dodávky a montáže. </t>
  </si>
  <si>
    <t>D1 - INSTALAČNÍ MATERIÁL</t>
  </si>
  <si>
    <t>D2 - VODIČE</t>
  </si>
  <si>
    <t>D3 - KABELOVÉ SOUBORY, IZOLÁTORY</t>
  </si>
  <si>
    <t>D4 - PŘÍSTROJE</t>
  </si>
  <si>
    <t xml:space="preserve">    D5 - Program TANGO bílá 10A/250V (Kompletní přístroje vč. krytu a rámečku)</t>
  </si>
  <si>
    <t xml:space="preserve">    D6 - Program Reflex SI IP20 plast 10(16)A/250V</t>
  </si>
  <si>
    <t xml:space="preserve">    D7 - JISTIČE, POJISTKY, OSTATNÍ</t>
  </si>
  <si>
    <t>D8 - SVÍTIDLA</t>
  </si>
  <si>
    <t>D9 - OCEL. KONSTRUKCE, PŘEPÁŽKY</t>
  </si>
  <si>
    <t>D11 - MONTÁŽE nezahrnuté do předchozích položek</t>
  </si>
  <si>
    <t>D12 - DEMONTÁŽE vč. ekologické likvidace demont. materiálu</t>
  </si>
  <si>
    <t>D13 - ZKOUŠKY A REVIZE</t>
  </si>
  <si>
    <t>D14 - NÁTĚRY</t>
  </si>
  <si>
    <t>D15 - DODÁVKY</t>
  </si>
  <si>
    <t>460- - ZEMNÍ A STAVEBNÍ PRÁCE DLE CENÍKU 46-M</t>
  </si>
  <si>
    <t>D16 - HODINOVÁ ZÚČTOVACÍ SAZBA</t>
  </si>
  <si>
    <t>D17 - Ostatní náklady</t>
  </si>
  <si>
    <t>INSTALAČNÍ MATERIÁL</t>
  </si>
  <si>
    <t>KOPOS</t>
  </si>
  <si>
    <t xml:space="preserve">Trubka ohebná PVC/350N 1425  Ć  25mm</t>
  </si>
  <si>
    <t>KOPOS.1</t>
  </si>
  <si>
    <t>Lišta vkládací LHD do 40x40 PVC</t>
  </si>
  <si>
    <t>KOPOS.2</t>
  </si>
  <si>
    <t xml:space="preserve">Krabice universal.  1901-KU68/2 přístroj.</t>
  </si>
  <si>
    <t>KOPOS.3</t>
  </si>
  <si>
    <t>Krabicová rozvodka 1903-KR68/2 vč. svork.</t>
  </si>
  <si>
    <t>KOPOS.4</t>
  </si>
  <si>
    <t>Krab.do sádrokart.C2 KU 68/7 1L/1 univerzal.</t>
  </si>
  <si>
    <t>KOPOS.5</t>
  </si>
  <si>
    <t>Krab.do sádrokart.C2+víko KUL 68-45/LD2 rozvodka S-66</t>
  </si>
  <si>
    <t>Hensel</t>
  </si>
  <si>
    <t xml:space="preserve">Rozvodka  , IP66 - bílá DK0202GZ do 5x2,5mm2</t>
  </si>
  <si>
    <t>EB Bečov</t>
  </si>
  <si>
    <t>Svorka zemnící 1/2" ZS4 standard vodovod.baterie</t>
  </si>
  <si>
    <t>VODIČE</t>
  </si>
  <si>
    <t>Pol1</t>
  </si>
  <si>
    <t xml:space="preserve">Vodič celoplast. zel.žl. CY   (HO7V-U) 6</t>
  </si>
  <si>
    <t>Pol2</t>
  </si>
  <si>
    <t xml:space="preserve">Vodič celoplast. CYA  (HO7V-K) do 2,5</t>
  </si>
  <si>
    <t>Pol3</t>
  </si>
  <si>
    <t>Kabel celoplast. CYKY-J 3x1,5</t>
  </si>
  <si>
    <t>Pol4</t>
  </si>
  <si>
    <t>Kabel celoplast. CYKY-J 3x2,5</t>
  </si>
  <si>
    <t>Pol5</t>
  </si>
  <si>
    <t>Vodič celoplast.zelenožl. AY 2,5 mm2</t>
  </si>
  <si>
    <t>KABELOVÉ SOUBORY, IZOLÁTORY</t>
  </si>
  <si>
    <t>Pol6</t>
  </si>
  <si>
    <t xml:space="preserve">Ukončení kabelu smršť.zákl. bez letování do  4x4</t>
  </si>
  <si>
    <t>Pol7</t>
  </si>
  <si>
    <t xml:space="preserve">Ukončení  vodičů v rozvad. nebo na přístroji   2,5 mm2</t>
  </si>
  <si>
    <t>DenBraven</t>
  </si>
  <si>
    <t>Utěsnění kabelu protipožární PU pěna/700ml DIN4102B2</t>
  </si>
  <si>
    <t>PŘÍSTROJE</t>
  </si>
  <si>
    <t>D5</t>
  </si>
  <si>
    <t>Program TANGO bílá 10A/250V (Kompletní přístroje vč. krytu a rámečku)</t>
  </si>
  <si>
    <t>ABBPRA</t>
  </si>
  <si>
    <t xml:space="preserve">Spínač jednopólový, řazení 1  3558-01340</t>
  </si>
  <si>
    <t>ABBPRA.1</t>
  </si>
  <si>
    <t xml:space="preserve">Tlačítkový ovl.zap.+orient., sig. dout.ř.1/0,1/0So,1/0S  3558-A91342</t>
  </si>
  <si>
    <t>D6</t>
  </si>
  <si>
    <t>Program Reflex SI IP20 plast 10(16)A/250V</t>
  </si>
  <si>
    <t>Ensto</t>
  </si>
  <si>
    <t>Sada pro nouz.signalizaci 3280B-C10001 B 15-28V/AC</t>
  </si>
  <si>
    <t>D7</t>
  </si>
  <si>
    <t>JISTIČE, POJISTKY, OSTATNÍ</t>
  </si>
  <si>
    <t>OEZ LETO</t>
  </si>
  <si>
    <t>Jistič 1pol. LSN 10B/1 10A</t>
  </si>
  <si>
    <t>OEZ LETO.1</t>
  </si>
  <si>
    <t>Jistič 1pol. LSN 16B/1 16A</t>
  </si>
  <si>
    <t>OEZ LETO.2</t>
  </si>
  <si>
    <t>Impulsní relé paměťové MIR-16-001-A230 16A, 0/1</t>
  </si>
  <si>
    <t>D8</t>
  </si>
  <si>
    <t>SVÍTIDLA</t>
  </si>
  <si>
    <t>Modus</t>
  </si>
  <si>
    <t>Svítidlo LED podhl. IP40 FIT3000A4KN600/ND 28W LED</t>
  </si>
  <si>
    <t>D9</t>
  </si>
  <si>
    <t>OCEL. KONSTRUKCE, PŘEPÁŽKY</t>
  </si>
  <si>
    <t>Arkys</t>
  </si>
  <si>
    <t>Kabelové žlaby drátěné do 100x50mm vč. příslušenství</t>
  </si>
  <si>
    <t>Pol9</t>
  </si>
  <si>
    <t>Ocel. konstrukce do 35x35x4mm se zhotov.</t>
  </si>
  <si>
    <t>kg</t>
  </si>
  <si>
    <t>D11</t>
  </si>
  <si>
    <t>MONTÁŽE nezahrnuté do předchozích položek</t>
  </si>
  <si>
    <t>Pol10</t>
  </si>
  <si>
    <t xml:space="preserve">Ochranné pospojování ostat. konstr.  do 16 volně</t>
  </si>
  <si>
    <t>D12</t>
  </si>
  <si>
    <t>DEMONTÁŽE vč. ekologické likvidace demont. materiálu</t>
  </si>
  <si>
    <t>Pol11</t>
  </si>
  <si>
    <t>Demontáž stávajících svítidel a přístrojů</t>
  </si>
  <si>
    <t>Pol12</t>
  </si>
  <si>
    <t>Demontáž stávajících kabelů</t>
  </si>
  <si>
    <t>D13</t>
  </si>
  <si>
    <t>ZKOUŠKY A REVIZE</t>
  </si>
  <si>
    <t>Pol13</t>
  </si>
  <si>
    <t xml:space="preserve">Výchozí revize - objem montáže v tis.Kč  100 - 500</t>
  </si>
  <si>
    <t>D14</t>
  </si>
  <si>
    <t>NÁTĚRY</t>
  </si>
  <si>
    <t>Pol14</t>
  </si>
  <si>
    <t>Nátěr 1x zákl.+2x vrchní na 1kg OK šedá</t>
  </si>
  <si>
    <t>kg OK</t>
  </si>
  <si>
    <t>D15</t>
  </si>
  <si>
    <t>DODÁVKY</t>
  </si>
  <si>
    <t>Merida</t>
  </si>
  <si>
    <t>Osušovač rukou StarFlow 2,5kW/230V</t>
  </si>
  <si>
    <t>460-</t>
  </si>
  <si>
    <t>ZEMNÍ A STAVEBNÍ PRÁCE DLE CENÍKU 46-M</t>
  </si>
  <si>
    <t>68-0162</t>
  </si>
  <si>
    <t>Průraz zdi cihelné tl. do 30cm do 0,0225m2</t>
  </si>
  <si>
    <t>68-0582</t>
  </si>
  <si>
    <t>Vysekání drážky pro kabel do 3x5cm zeď cihlová</t>
  </si>
  <si>
    <t>D16</t>
  </si>
  <si>
    <t>HODINOVÁ ZÚČTOVACÍ SAZBA</t>
  </si>
  <si>
    <t>Pol15</t>
  </si>
  <si>
    <t>Dohledání stávajících kabelů</t>
  </si>
  <si>
    <t>Pol16</t>
  </si>
  <si>
    <t>Úprava stávajících rozvaděčů</t>
  </si>
  <si>
    <t>Pol17</t>
  </si>
  <si>
    <t>Spolupráce s dodavetelem při zapojování a zkouškách</t>
  </si>
  <si>
    <t>Pol18</t>
  </si>
  <si>
    <t>Koordinace postupu prací s ostatními profesemi</t>
  </si>
  <si>
    <t>Pol19</t>
  </si>
  <si>
    <t>Nepředvídané práce</t>
  </si>
  <si>
    <t>D17</t>
  </si>
  <si>
    <t>Ostatní náklady</t>
  </si>
  <si>
    <t>ost01</t>
  </si>
  <si>
    <t>Pomocný materiál (% z nosného materiálu)</t>
  </si>
  <si>
    <t>soubor</t>
  </si>
  <si>
    <t>-1584015649</t>
  </si>
  <si>
    <t>ost02</t>
  </si>
  <si>
    <t>Doprava na staveniště (% z dodávky)</t>
  </si>
  <si>
    <t>-854009027</t>
  </si>
  <si>
    <t>ost03</t>
  </si>
  <si>
    <t>Přesun (% z dodávky)</t>
  </si>
  <si>
    <t>1309837039</t>
  </si>
  <si>
    <t>ost04</t>
  </si>
  <si>
    <t>PPV (% z dodávky)</t>
  </si>
  <si>
    <t>-824157318</t>
  </si>
  <si>
    <t>ost05</t>
  </si>
  <si>
    <t xml:space="preserve">GZS   (% z materiálu+mont.prací)</t>
  </si>
  <si>
    <t>1118465600</t>
  </si>
  <si>
    <t>ost06</t>
  </si>
  <si>
    <t>Provozní vlivy (postupná rekonstruk. za provozu)</t>
  </si>
  <si>
    <t>-1599594559</t>
  </si>
  <si>
    <t>04 - Vzduchotechnika</t>
  </si>
  <si>
    <t>751 - Vzduchotechnika</t>
  </si>
  <si>
    <t>751</t>
  </si>
  <si>
    <t>75101</t>
  </si>
  <si>
    <t>Podhledová větrací mřížka 600 x 600 mm, bílá do minerálního podhledu, oka 20x20mm</t>
  </si>
  <si>
    <t>-1197794372</t>
  </si>
  <si>
    <t>75102</t>
  </si>
  <si>
    <t>Prodloužení vzduchotechnického potrubí 200/100 o 400mm vč. přemístění výústky</t>
  </si>
  <si>
    <t>-14554659</t>
  </si>
  <si>
    <t>75103</t>
  </si>
  <si>
    <t>Demontáž a montáž výústky</t>
  </si>
  <si>
    <t>-1560177648</t>
  </si>
  <si>
    <t>75104</t>
  </si>
  <si>
    <t>Změření funkčního výkonu vzduchotechnického zařízení v celém hygienickém jádru</t>
  </si>
  <si>
    <t>1743205078</t>
  </si>
  <si>
    <t>VON - Vedlejší a ostatní náklady</t>
  </si>
  <si>
    <t>VRN - Vedlejší rozpočtové náklady</t>
  </si>
  <si>
    <t xml:space="preserve">    VRN3 - Zařízení staveniště</t>
  </si>
  <si>
    <t xml:space="preserve">    VRN7 - Provozní vlivy</t>
  </si>
  <si>
    <t>VRN</t>
  </si>
  <si>
    <t>Vedlejší rozpočtové náklady</t>
  </si>
  <si>
    <t>VRN3</t>
  </si>
  <si>
    <t>Zařízení staveniště</t>
  </si>
  <si>
    <t>030001000</t>
  </si>
  <si>
    <t>1024</t>
  </si>
  <si>
    <t>-2062951379</t>
  </si>
  <si>
    <t>VRN7</t>
  </si>
  <si>
    <t>Provozní vlivy</t>
  </si>
  <si>
    <t>070001000</t>
  </si>
  <si>
    <t>-979945506</t>
  </si>
  <si>
    <t>SEZNAM FIGUR</t>
  </si>
  <si>
    <t>Výměra</t>
  </si>
  <si>
    <t xml:space="preserve"> 01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</si>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</sst>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50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51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52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53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52</v>
      </c>
      <c r="AI60" s="43"/>
      <c r="AJ60" s="43"/>
      <c r="AK60" s="43"/>
      <c r="AL60" s="43"/>
      <c r="AM60" s="65" t="s">
        <v>53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54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55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52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53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52</v>
      </c>
      <c r="AI75" s="43"/>
      <c r="AJ75" s="43"/>
      <c r="AK75" s="43"/>
      <c r="AL75" s="43"/>
      <c r="AM75" s="65" t="s">
        <v>53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56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FA22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UHK - budova A - Stavební úpravy - imobilní WC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Hradec Králové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15. 1. 2024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Universita Hradec Králové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Ing. arch. Z. Falátek</v>
      </c>
      <c r="AN89" s="72"/>
      <c r="AO89" s="72"/>
      <c r="AP89" s="72"/>
      <c r="AQ89" s="41"/>
      <c r="AR89" s="45"/>
      <c r="AS89" s="82" t="s">
        <v>57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58</v>
      </c>
      <c r="D92" s="95"/>
      <c r="E92" s="95"/>
      <c r="F92" s="95"/>
      <c r="G92" s="95"/>
      <c r="H92" s="96"/>
      <c r="I92" s="97" t="s">
        <v>59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60</v>
      </c>
      <c r="AH92" s="95"/>
      <c r="AI92" s="95"/>
      <c r="AJ92" s="95"/>
      <c r="AK92" s="95"/>
      <c r="AL92" s="95"/>
      <c r="AM92" s="95"/>
      <c r="AN92" s="97" t="s">
        <v>61</v>
      </c>
      <c r="AO92" s="95"/>
      <c r="AP92" s="99"/>
      <c r="AQ92" s="100" t="s">
        <v>62</v>
      </c>
      <c r="AR92" s="45"/>
      <c r="AS92" s="101" t="s">
        <v>63</v>
      </c>
      <c r="AT92" s="102" t="s">
        <v>64</v>
      </c>
      <c r="AU92" s="102" t="s">
        <v>65</v>
      </c>
      <c r="AV92" s="102" t="s">
        <v>66</v>
      </c>
      <c r="AW92" s="102" t="s">
        <v>67</v>
      </c>
      <c r="AX92" s="102" t="s">
        <v>68</v>
      </c>
      <c r="AY92" s="102" t="s">
        <v>69</v>
      </c>
      <c r="AZ92" s="102" t="s">
        <v>70</v>
      </c>
      <c r="BA92" s="102" t="s">
        <v>71</v>
      </c>
      <c r="BB92" s="102" t="s">
        <v>72</v>
      </c>
      <c r="BC92" s="102" t="s">
        <v>73</v>
      </c>
      <c r="BD92" s="103" t="s">
        <v>74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75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ROUND(SUM(AG95:AG99),2)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ROUND(SUM(AS95:AS99),2)</f>
        <v>0</v>
      </c>
      <c r="AT94" s="115">
        <f>ROUND(SUM(AV94:AW94),2)</f>
        <v>0</v>
      </c>
      <c r="AU94" s="116">
        <f>ROUND(SUM(AU95:AU99),5)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ROUND(SUM(AZ95:AZ99),2)</f>
        <v>0</v>
      </c>
      <c r="BA94" s="115">
        <f>ROUND(SUM(BA95:BA99),2)</f>
        <v>0</v>
      </c>
      <c r="BB94" s="115">
        <f>ROUND(SUM(BB95:BB99),2)</f>
        <v>0</v>
      </c>
      <c r="BC94" s="115">
        <f>ROUND(SUM(BC95:BC99),2)</f>
        <v>0</v>
      </c>
      <c r="BD94" s="117">
        <f>ROUND(SUM(BD95:BD99),2)</f>
        <v>0</v>
      </c>
      <c r="BE94" s="6"/>
      <c r="BS94" s="118" t="s">
        <v>76</v>
      </c>
      <c r="BT94" s="118" t="s">
        <v>77</v>
      </c>
      <c r="BU94" s="119" t="s">
        <v>78</v>
      </c>
      <c r="BV94" s="118" t="s">
        <v>79</v>
      </c>
      <c r="BW94" s="118" t="s">
        <v>5</v>
      </c>
      <c r="BX94" s="118" t="s">
        <v>80</v>
      </c>
      <c r="CL94" s="118" t="s">
        <v>1</v>
      </c>
    </row>
    <row r="95" s="7" customFormat="1" ht="16.5" customHeight="1">
      <c r="A95" s="120" t="s">
        <v>81</v>
      </c>
      <c r="B95" s="121"/>
      <c r="C95" s="122"/>
      <c r="D95" s="123" t="s">
        <v>82</v>
      </c>
      <c r="E95" s="123"/>
      <c r="F95" s="123"/>
      <c r="G95" s="123"/>
      <c r="H95" s="123"/>
      <c r="I95" s="124"/>
      <c r="J95" s="123" t="s">
        <v>83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'01 - Stavební část 1.- 4.np'!J30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84</v>
      </c>
      <c r="AR95" s="127"/>
      <c r="AS95" s="128">
        <v>0</v>
      </c>
      <c r="AT95" s="129">
        <f>ROUND(SUM(AV95:AW95),2)</f>
        <v>0</v>
      </c>
      <c r="AU95" s="130">
        <f>'01 - Stavební část 1.- 4.np'!P130</f>
        <v>0</v>
      </c>
      <c r="AV95" s="129">
        <f>'01 - Stavební část 1.- 4.np'!J33</f>
        <v>0</v>
      </c>
      <c r="AW95" s="129">
        <f>'01 - Stavební část 1.- 4.np'!J34</f>
        <v>0</v>
      </c>
      <c r="AX95" s="129">
        <f>'01 - Stavební část 1.- 4.np'!J35</f>
        <v>0</v>
      </c>
      <c r="AY95" s="129">
        <f>'01 - Stavební část 1.- 4.np'!J36</f>
        <v>0</v>
      </c>
      <c r="AZ95" s="129">
        <f>'01 - Stavební část 1.- 4.np'!F33</f>
        <v>0</v>
      </c>
      <c r="BA95" s="129">
        <f>'01 - Stavební část 1.- 4.np'!F34</f>
        <v>0</v>
      </c>
      <c r="BB95" s="129">
        <f>'01 - Stavební část 1.- 4.np'!F35</f>
        <v>0</v>
      </c>
      <c r="BC95" s="129">
        <f>'01 - Stavební část 1.- 4.np'!F36</f>
        <v>0</v>
      </c>
      <c r="BD95" s="131">
        <f>'01 - Stavební část 1.- 4.np'!F37</f>
        <v>0</v>
      </c>
      <c r="BE95" s="7"/>
      <c r="BT95" s="132" t="s">
        <v>85</v>
      </c>
      <c r="BV95" s="132" t="s">
        <v>79</v>
      </c>
      <c r="BW95" s="132" t="s">
        <v>86</v>
      </c>
      <c r="BX95" s="132" t="s">
        <v>5</v>
      </c>
      <c r="CL95" s="132" t="s">
        <v>1</v>
      </c>
      <c r="CM95" s="132" t="s">
        <v>87</v>
      </c>
    </row>
    <row r="96" s="7" customFormat="1" ht="16.5" customHeight="1">
      <c r="A96" s="120" t="s">
        <v>81</v>
      </c>
      <c r="B96" s="121"/>
      <c r="C96" s="122"/>
      <c r="D96" s="123" t="s">
        <v>88</v>
      </c>
      <c r="E96" s="123"/>
      <c r="F96" s="123"/>
      <c r="G96" s="123"/>
      <c r="H96" s="123"/>
      <c r="I96" s="124"/>
      <c r="J96" s="123" t="s">
        <v>89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'02 - Zdravotechnické inst...'!J30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84</v>
      </c>
      <c r="AR96" s="127"/>
      <c r="AS96" s="128">
        <v>0</v>
      </c>
      <c r="AT96" s="129">
        <f>ROUND(SUM(AV96:AW96),2)</f>
        <v>0</v>
      </c>
      <c r="AU96" s="130">
        <f>'02 - Zdravotechnické inst...'!P124</f>
        <v>0</v>
      </c>
      <c r="AV96" s="129">
        <f>'02 - Zdravotechnické inst...'!J33</f>
        <v>0</v>
      </c>
      <c r="AW96" s="129">
        <f>'02 - Zdravotechnické inst...'!J34</f>
        <v>0</v>
      </c>
      <c r="AX96" s="129">
        <f>'02 - Zdravotechnické inst...'!J35</f>
        <v>0</v>
      </c>
      <c r="AY96" s="129">
        <f>'02 - Zdravotechnické inst...'!J36</f>
        <v>0</v>
      </c>
      <c r="AZ96" s="129">
        <f>'02 - Zdravotechnické inst...'!F33</f>
        <v>0</v>
      </c>
      <c r="BA96" s="129">
        <f>'02 - Zdravotechnické inst...'!F34</f>
        <v>0</v>
      </c>
      <c r="BB96" s="129">
        <f>'02 - Zdravotechnické inst...'!F35</f>
        <v>0</v>
      </c>
      <c r="BC96" s="129">
        <f>'02 - Zdravotechnické inst...'!F36</f>
        <v>0</v>
      </c>
      <c r="BD96" s="131">
        <f>'02 - Zdravotechnické inst...'!F37</f>
        <v>0</v>
      </c>
      <c r="BE96" s="7"/>
      <c r="BT96" s="132" t="s">
        <v>85</v>
      </c>
      <c r="BV96" s="132" t="s">
        <v>79</v>
      </c>
      <c r="BW96" s="132" t="s">
        <v>90</v>
      </c>
      <c r="BX96" s="132" t="s">
        <v>5</v>
      </c>
      <c r="CL96" s="132" t="s">
        <v>1</v>
      </c>
      <c r="CM96" s="132" t="s">
        <v>87</v>
      </c>
    </row>
    <row r="97" s="7" customFormat="1" ht="16.5" customHeight="1">
      <c r="A97" s="120" t="s">
        <v>81</v>
      </c>
      <c r="B97" s="121"/>
      <c r="C97" s="122"/>
      <c r="D97" s="123" t="s">
        <v>91</v>
      </c>
      <c r="E97" s="123"/>
      <c r="F97" s="123"/>
      <c r="G97" s="123"/>
      <c r="H97" s="123"/>
      <c r="I97" s="124"/>
      <c r="J97" s="123" t="s">
        <v>92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'03 - Elektroinstalace'!J30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84</v>
      </c>
      <c r="AR97" s="127"/>
      <c r="AS97" s="128">
        <v>0</v>
      </c>
      <c r="AT97" s="129">
        <f>ROUND(SUM(AV97:AW97),2)</f>
        <v>0</v>
      </c>
      <c r="AU97" s="130">
        <f>'03 - Elektroinstalace'!P133</f>
        <v>0</v>
      </c>
      <c r="AV97" s="129">
        <f>'03 - Elektroinstalace'!J33</f>
        <v>0</v>
      </c>
      <c r="AW97" s="129">
        <f>'03 - Elektroinstalace'!J34</f>
        <v>0</v>
      </c>
      <c r="AX97" s="129">
        <f>'03 - Elektroinstalace'!J35</f>
        <v>0</v>
      </c>
      <c r="AY97" s="129">
        <f>'03 - Elektroinstalace'!J36</f>
        <v>0</v>
      </c>
      <c r="AZ97" s="129">
        <f>'03 - Elektroinstalace'!F33</f>
        <v>0</v>
      </c>
      <c r="BA97" s="129">
        <f>'03 - Elektroinstalace'!F34</f>
        <v>0</v>
      </c>
      <c r="BB97" s="129">
        <f>'03 - Elektroinstalace'!F35</f>
        <v>0</v>
      </c>
      <c r="BC97" s="129">
        <f>'03 - Elektroinstalace'!F36</f>
        <v>0</v>
      </c>
      <c r="BD97" s="131">
        <f>'03 - Elektroinstalace'!F37</f>
        <v>0</v>
      </c>
      <c r="BE97" s="7"/>
      <c r="BT97" s="132" t="s">
        <v>85</v>
      </c>
      <c r="BV97" s="132" t="s">
        <v>79</v>
      </c>
      <c r="BW97" s="132" t="s">
        <v>93</v>
      </c>
      <c r="BX97" s="132" t="s">
        <v>5</v>
      </c>
      <c r="CL97" s="132" t="s">
        <v>1</v>
      </c>
      <c r="CM97" s="132" t="s">
        <v>87</v>
      </c>
    </row>
    <row r="98" s="7" customFormat="1" ht="16.5" customHeight="1">
      <c r="A98" s="120" t="s">
        <v>81</v>
      </c>
      <c r="B98" s="121"/>
      <c r="C98" s="122"/>
      <c r="D98" s="123" t="s">
        <v>94</v>
      </c>
      <c r="E98" s="123"/>
      <c r="F98" s="123"/>
      <c r="G98" s="123"/>
      <c r="H98" s="123"/>
      <c r="I98" s="124"/>
      <c r="J98" s="123" t="s">
        <v>95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'04 - Vzduchotechnika'!J30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84</v>
      </c>
      <c r="AR98" s="127"/>
      <c r="AS98" s="128">
        <v>0</v>
      </c>
      <c r="AT98" s="129">
        <f>ROUND(SUM(AV98:AW98),2)</f>
        <v>0</v>
      </c>
      <c r="AU98" s="130">
        <f>'04 - Vzduchotechnika'!P117</f>
        <v>0</v>
      </c>
      <c r="AV98" s="129">
        <f>'04 - Vzduchotechnika'!J33</f>
        <v>0</v>
      </c>
      <c r="AW98" s="129">
        <f>'04 - Vzduchotechnika'!J34</f>
        <v>0</v>
      </c>
      <c r="AX98" s="129">
        <f>'04 - Vzduchotechnika'!J35</f>
        <v>0</v>
      </c>
      <c r="AY98" s="129">
        <f>'04 - Vzduchotechnika'!J36</f>
        <v>0</v>
      </c>
      <c r="AZ98" s="129">
        <f>'04 - Vzduchotechnika'!F33</f>
        <v>0</v>
      </c>
      <c r="BA98" s="129">
        <f>'04 - Vzduchotechnika'!F34</f>
        <v>0</v>
      </c>
      <c r="BB98" s="129">
        <f>'04 - Vzduchotechnika'!F35</f>
        <v>0</v>
      </c>
      <c r="BC98" s="129">
        <f>'04 - Vzduchotechnika'!F36</f>
        <v>0</v>
      </c>
      <c r="BD98" s="131">
        <f>'04 - Vzduchotechnika'!F37</f>
        <v>0</v>
      </c>
      <c r="BE98" s="7"/>
      <c r="BT98" s="132" t="s">
        <v>85</v>
      </c>
      <c r="BV98" s="132" t="s">
        <v>79</v>
      </c>
      <c r="BW98" s="132" t="s">
        <v>96</v>
      </c>
      <c r="BX98" s="132" t="s">
        <v>5</v>
      </c>
      <c r="CL98" s="132" t="s">
        <v>1</v>
      </c>
      <c r="CM98" s="132" t="s">
        <v>87</v>
      </c>
    </row>
    <row r="99" s="7" customFormat="1" ht="16.5" customHeight="1">
      <c r="A99" s="120" t="s">
        <v>81</v>
      </c>
      <c r="B99" s="121"/>
      <c r="C99" s="122"/>
      <c r="D99" s="123" t="s">
        <v>97</v>
      </c>
      <c r="E99" s="123"/>
      <c r="F99" s="123"/>
      <c r="G99" s="123"/>
      <c r="H99" s="123"/>
      <c r="I99" s="124"/>
      <c r="J99" s="123" t="s">
        <v>98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'VON - Vedlejší a ostatní ...'!J30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84</v>
      </c>
      <c r="AR99" s="127"/>
      <c r="AS99" s="133">
        <v>0</v>
      </c>
      <c r="AT99" s="134">
        <f>ROUND(SUM(AV99:AW99),2)</f>
        <v>0</v>
      </c>
      <c r="AU99" s="135">
        <f>'VON - Vedlejší a ostatní ...'!P119</f>
        <v>0</v>
      </c>
      <c r="AV99" s="134">
        <f>'VON - Vedlejší a ostatní ...'!J33</f>
        <v>0</v>
      </c>
      <c r="AW99" s="134">
        <f>'VON - Vedlejší a ostatní ...'!J34</f>
        <v>0</v>
      </c>
      <c r="AX99" s="134">
        <f>'VON - Vedlejší a ostatní ...'!J35</f>
        <v>0</v>
      </c>
      <c r="AY99" s="134">
        <f>'VON - Vedlejší a ostatní ...'!J36</f>
        <v>0</v>
      </c>
      <c r="AZ99" s="134">
        <f>'VON - Vedlejší a ostatní ...'!F33</f>
        <v>0</v>
      </c>
      <c r="BA99" s="134">
        <f>'VON - Vedlejší a ostatní ...'!F34</f>
        <v>0</v>
      </c>
      <c r="BB99" s="134">
        <f>'VON - Vedlejší a ostatní ...'!F35</f>
        <v>0</v>
      </c>
      <c r="BC99" s="134">
        <f>'VON - Vedlejší a ostatní ...'!F36</f>
        <v>0</v>
      </c>
      <c r="BD99" s="136">
        <f>'VON - Vedlejší a ostatní ...'!F37</f>
        <v>0</v>
      </c>
      <c r="BE99" s="7"/>
      <c r="BT99" s="132" t="s">
        <v>85</v>
      </c>
      <c r="BV99" s="132" t="s">
        <v>79</v>
      </c>
      <c r="BW99" s="132" t="s">
        <v>99</v>
      </c>
      <c r="BX99" s="132" t="s">
        <v>5</v>
      </c>
      <c r="CL99" s="132" t="s">
        <v>1</v>
      </c>
      <c r="CM99" s="132" t="s">
        <v>87</v>
      </c>
    </row>
    <row r="100" s="2" customFormat="1" ht="30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5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45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</row>
  </sheetData>
  <sheetProtection sheet="1" formatColumns="0" formatRows="0" objects="1" scenarios="1" spinCount="100000" saltValue="nNiuVWPBXbZ6Kxmk79dG4DyZVlccIOKcFC9E3kK/Wcx+poLY0tyApdBPfWtB7WdcqeqSo5hfJlOQ6745NPP2ug==" hashValue="H31E690kOqLuS0C3Km4tKXe7BZQw5D7TwQEgcbTbT+G67LYZDcQdL6t+EEcBwA2v+W68bmsGZCaPFzv10pgv3Q==" algorithmName="SHA-512" password="CC35"/>
  <mergeCells count="58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Stavební část 1.- 4.np'!C2" display="/"/>
    <hyperlink ref="A96" location="'02 - Zdravotechnické inst...'!C2" display="/"/>
    <hyperlink ref="A97" location="'03 - Elektroinstalace'!C2" display="/"/>
    <hyperlink ref="A98" location="'04 - Vzduchotechnika'!C2" display="/"/>
    <hyperlink ref="A99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  <c r="AZ2" s="137" t="s">
        <v>100</v>
      </c>
      <c r="BA2" s="137" t="s">
        <v>101</v>
      </c>
      <c r="BB2" s="137" t="s">
        <v>1</v>
      </c>
      <c r="BC2" s="137" t="s">
        <v>102</v>
      </c>
      <c r="BD2" s="137" t="s">
        <v>87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  <c r="AZ3" s="137" t="s">
        <v>103</v>
      </c>
      <c r="BA3" s="137" t="s">
        <v>104</v>
      </c>
      <c r="BB3" s="137" t="s">
        <v>1</v>
      </c>
      <c r="BC3" s="137" t="s">
        <v>105</v>
      </c>
      <c r="BD3" s="137" t="s">
        <v>87</v>
      </c>
    </row>
    <row r="4" s="1" customFormat="1" ht="24.96" customHeight="1">
      <c r="B4" s="21"/>
      <c r="D4" s="140" t="s">
        <v>106</v>
      </c>
      <c r="L4" s="21"/>
      <c r="M4" s="141" t="s">
        <v>10</v>
      </c>
      <c r="AT4" s="18" t="s">
        <v>4</v>
      </c>
      <c r="AZ4" s="137" t="s">
        <v>107</v>
      </c>
      <c r="BA4" s="137" t="s">
        <v>108</v>
      </c>
      <c r="BB4" s="137" t="s">
        <v>1</v>
      </c>
      <c r="BC4" s="137" t="s">
        <v>109</v>
      </c>
      <c r="BD4" s="137" t="s">
        <v>87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UHK - budova A - Stavební úpravy - imobilní WC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110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111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15. 1. 2024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153">
        <f>ROUND(J130,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39</v>
      </c>
      <c r="G32" s="39"/>
      <c r="H32" s="39"/>
      <c r="I32" s="154" t="s">
        <v>38</v>
      </c>
      <c r="J32" s="154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41</v>
      </c>
      <c r="E33" s="142" t="s">
        <v>42</v>
      </c>
      <c r="F33" s="156">
        <f>ROUND((SUM(BE130:BE387)),  2)</f>
        <v>0</v>
      </c>
      <c r="G33" s="39"/>
      <c r="H33" s="39"/>
      <c r="I33" s="157">
        <v>0.20999999999999999</v>
      </c>
      <c r="J33" s="156">
        <f>ROUND(((SUM(BE130:BE387))*I33),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43</v>
      </c>
      <c r="F34" s="156">
        <f>ROUND((SUM(BF130:BF387)),  2)</f>
        <v>0</v>
      </c>
      <c r="G34" s="39"/>
      <c r="H34" s="39"/>
      <c r="I34" s="157">
        <v>0.12</v>
      </c>
      <c r="J34" s="156">
        <f>ROUND(((SUM(BF130:BF387))*I34),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44</v>
      </c>
      <c r="F35" s="156">
        <f>ROUND((SUM(BG130:BG387)),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45</v>
      </c>
      <c r="F36" s="156">
        <f>ROUND((SUM(BH130:BH387)),  2)</f>
        <v>0</v>
      </c>
      <c r="G36" s="39"/>
      <c r="H36" s="39"/>
      <c r="I36" s="157">
        <v>0.12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46</v>
      </c>
      <c r="F37" s="156">
        <f>ROUND((SUM(BI130:BI387)),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50</v>
      </c>
      <c r="E50" s="166"/>
      <c r="F50" s="166"/>
      <c r="G50" s="165" t="s">
        <v>51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52</v>
      </c>
      <c r="E61" s="168"/>
      <c r="F61" s="169" t="s">
        <v>53</v>
      </c>
      <c r="G61" s="167" t="s">
        <v>52</v>
      </c>
      <c r="H61" s="168"/>
      <c r="I61" s="168"/>
      <c r="J61" s="170" t="s">
        <v>53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54</v>
      </c>
      <c r="E65" s="171"/>
      <c r="F65" s="171"/>
      <c r="G65" s="165" t="s">
        <v>55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52</v>
      </c>
      <c r="E76" s="168"/>
      <c r="F76" s="169" t="s">
        <v>53</v>
      </c>
      <c r="G76" s="167" t="s">
        <v>52</v>
      </c>
      <c r="H76" s="168"/>
      <c r="I76" s="168"/>
      <c r="J76" s="170" t="s">
        <v>53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UHK - budova A - Stavební úpravy - imobilní WC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110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01 - Stavební část 1.- 4.np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Hradec Králové</v>
      </c>
      <c r="G89" s="41"/>
      <c r="H89" s="41"/>
      <c r="I89" s="33" t="s">
        <v>22</v>
      </c>
      <c r="J89" s="80" t="str">
        <f>IF(J12="","",J12)</f>
        <v>15. 1. 2024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Universita Hradec Králové</v>
      </c>
      <c r="G91" s="41"/>
      <c r="H91" s="41"/>
      <c r="I91" s="33" t="s">
        <v>30</v>
      </c>
      <c r="J91" s="37" t="str">
        <f>E21</f>
        <v>Ing. arch. Z. Falátek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113</v>
      </c>
      <c r="D94" s="178"/>
      <c r="E94" s="178"/>
      <c r="F94" s="178"/>
      <c r="G94" s="178"/>
      <c r="H94" s="178"/>
      <c r="I94" s="178"/>
      <c r="J94" s="179" t="s">
        <v>114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115</v>
      </c>
      <c r="D96" s="41"/>
      <c r="E96" s="41"/>
      <c r="F96" s="41"/>
      <c r="G96" s="41"/>
      <c r="H96" s="41"/>
      <c r="I96" s="41"/>
      <c r="J96" s="111">
        <f>J130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116</v>
      </c>
    </row>
    <row r="97" s="9" customFormat="1" ht="24.96" customHeight="1">
      <c r="A97" s="9"/>
      <c r="B97" s="181"/>
      <c r="C97" s="182"/>
      <c r="D97" s="183" t="s">
        <v>117</v>
      </c>
      <c r="E97" s="184"/>
      <c r="F97" s="184"/>
      <c r="G97" s="184"/>
      <c r="H97" s="184"/>
      <c r="I97" s="184"/>
      <c r="J97" s="185">
        <f>J131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118</v>
      </c>
      <c r="E98" s="190"/>
      <c r="F98" s="190"/>
      <c r="G98" s="190"/>
      <c r="H98" s="190"/>
      <c r="I98" s="190"/>
      <c r="J98" s="191">
        <f>J132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119</v>
      </c>
      <c r="E99" s="190"/>
      <c r="F99" s="190"/>
      <c r="G99" s="190"/>
      <c r="H99" s="190"/>
      <c r="I99" s="190"/>
      <c r="J99" s="191">
        <f>J150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120</v>
      </c>
      <c r="E100" s="190"/>
      <c r="F100" s="190"/>
      <c r="G100" s="190"/>
      <c r="H100" s="190"/>
      <c r="I100" s="190"/>
      <c r="J100" s="191">
        <f>J187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121</v>
      </c>
      <c r="E101" s="190"/>
      <c r="F101" s="190"/>
      <c r="G101" s="190"/>
      <c r="H101" s="190"/>
      <c r="I101" s="190"/>
      <c r="J101" s="191">
        <f>J195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1"/>
      <c r="C102" s="182"/>
      <c r="D102" s="183" t="s">
        <v>122</v>
      </c>
      <c r="E102" s="184"/>
      <c r="F102" s="184"/>
      <c r="G102" s="184"/>
      <c r="H102" s="184"/>
      <c r="I102" s="184"/>
      <c r="J102" s="185">
        <f>J197</f>
        <v>0</v>
      </c>
      <c r="K102" s="182"/>
      <c r="L102" s="18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7"/>
      <c r="C103" s="188"/>
      <c r="D103" s="189" t="s">
        <v>123</v>
      </c>
      <c r="E103" s="190"/>
      <c r="F103" s="190"/>
      <c r="G103" s="190"/>
      <c r="H103" s="190"/>
      <c r="I103" s="190"/>
      <c r="J103" s="191">
        <f>J198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7"/>
      <c r="C104" s="188"/>
      <c r="D104" s="189" t="s">
        <v>124</v>
      </c>
      <c r="E104" s="190"/>
      <c r="F104" s="190"/>
      <c r="G104" s="190"/>
      <c r="H104" s="190"/>
      <c r="I104" s="190"/>
      <c r="J104" s="191">
        <f>J202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7"/>
      <c r="C105" s="188"/>
      <c r="D105" s="189" t="s">
        <v>125</v>
      </c>
      <c r="E105" s="190"/>
      <c r="F105" s="190"/>
      <c r="G105" s="190"/>
      <c r="H105" s="190"/>
      <c r="I105" s="190"/>
      <c r="J105" s="191">
        <f>J216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7"/>
      <c r="C106" s="188"/>
      <c r="D106" s="189" t="s">
        <v>126</v>
      </c>
      <c r="E106" s="190"/>
      <c r="F106" s="190"/>
      <c r="G106" s="190"/>
      <c r="H106" s="190"/>
      <c r="I106" s="190"/>
      <c r="J106" s="191">
        <f>J238</f>
        <v>0</v>
      </c>
      <c r="K106" s="188"/>
      <c r="L106" s="19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7"/>
      <c r="C107" s="188"/>
      <c r="D107" s="189" t="s">
        <v>127</v>
      </c>
      <c r="E107" s="190"/>
      <c r="F107" s="190"/>
      <c r="G107" s="190"/>
      <c r="H107" s="190"/>
      <c r="I107" s="190"/>
      <c r="J107" s="191">
        <f>J306</f>
        <v>0</v>
      </c>
      <c r="K107" s="188"/>
      <c r="L107" s="19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7"/>
      <c r="C108" s="188"/>
      <c r="D108" s="189" t="s">
        <v>128</v>
      </c>
      <c r="E108" s="190"/>
      <c r="F108" s="190"/>
      <c r="G108" s="190"/>
      <c r="H108" s="190"/>
      <c r="I108" s="190"/>
      <c r="J108" s="191">
        <f>J314</f>
        <v>0</v>
      </c>
      <c r="K108" s="188"/>
      <c r="L108" s="19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7"/>
      <c r="C109" s="188"/>
      <c r="D109" s="189" t="s">
        <v>129</v>
      </c>
      <c r="E109" s="190"/>
      <c r="F109" s="190"/>
      <c r="G109" s="190"/>
      <c r="H109" s="190"/>
      <c r="I109" s="190"/>
      <c r="J109" s="191">
        <f>J340</f>
        <v>0</v>
      </c>
      <c r="K109" s="188"/>
      <c r="L109" s="19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81"/>
      <c r="C110" s="182"/>
      <c r="D110" s="183" t="s">
        <v>130</v>
      </c>
      <c r="E110" s="184"/>
      <c r="F110" s="184"/>
      <c r="G110" s="184"/>
      <c r="H110" s="184"/>
      <c r="I110" s="184"/>
      <c r="J110" s="185">
        <f>J385</f>
        <v>0</v>
      </c>
      <c r="K110" s="182"/>
      <c r="L110" s="18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131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76" t="str">
        <f>E7</f>
        <v>UHK - budova A - Stavební úpravy - imobilní WC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110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E9</f>
        <v>01 - Stavební část 1.- 4.np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F12</f>
        <v>Hradec Králové</v>
      </c>
      <c r="G124" s="41"/>
      <c r="H124" s="41"/>
      <c r="I124" s="33" t="s">
        <v>22</v>
      </c>
      <c r="J124" s="80" t="str">
        <f>IF(J12="","",J12)</f>
        <v>15. 1. 2024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E15</f>
        <v>Universita Hradec Králové</v>
      </c>
      <c r="G126" s="41"/>
      <c r="H126" s="41"/>
      <c r="I126" s="33" t="s">
        <v>30</v>
      </c>
      <c r="J126" s="37" t="str">
        <f>E21</f>
        <v>Ing. arch. Z. Falátek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IF(E18="","",E18)</f>
        <v>Vyplň údaj</v>
      </c>
      <c r="G127" s="41"/>
      <c r="H127" s="41"/>
      <c r="I127" s="33" t="s">
        <v>33</v>
      </c>
      <c r="J127" s="37" t="str">
        <f>E24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193"/>
      <c r="B129" s="194"/>
      <c r="C129" s="195" t="s">
        <v>132</v>
      </c>
      <c r="D129" s="196" t="s">
        <v>62</v>
      </c>
      <c r="E129" s="196" t="s">
        <v>58</v>
      </c>
      <c r="F129" s="196" t="s">
        <v>59</v>
      </c>
      <c r="G129" s="196" t="s">
        <v>133</v>
      </c>
      <c r="H129" s="196" t="s">
        <v>134</v>
      </c>
      <c r="I129" s="196" t="s">
        <v>135</v>
      </c>
      <c r="J129" s="196" t="s">
        <v>114</v>
      </c>
      <c r="K129" s="197" t="s">
        <v>136</v>
      </c>
      <c r="L129" s="198"/>
      <c r="M129" s="101" t="s">
        <v>1</v>
      </c>
      <c r="N129" s="102" t="s">
        <v>41</v>
      </c>
      <c r="O129" s="102" t="s">
        <v>137</v>
      </c>
      <c r="P129" s="102" t="s">
        <v>138</v>
      </c>
      <c r="Q129" s="102" t="s">
        <v>139</v>
      </c>
      <c r="R129" s="102" t="s">
        <v>140</v>
      </c>
      <c r="S129" s="102" t="s">
        <v>141</v>
      </c>
      <c r="T129" s="103" t="s">
        <v>142</v>
      </c>
      <c r="U129" s="193"/>
      <c r="V129" s="193"/>
      <c r="W129" s="193"/>
      <c r="X129" s="193"/>
      <c r="Y129" s="193"/>
      <c r="Z129" s="193"/>
      <c r="AA129" s="193"/>
      <c r="AB129" s="193"/>
      <c r="AC129" s="193"/>
      <c r="AD129" s="193"/>
      <c r="AE129" s="193"/>
    </row>
    <row r="130" s="2" customFormat="1" ht="22.8" customHeight="1">
      <c r="A130" s="39"/>
      <c r="B130" s="40"/>
      <c r="C130" s="108" t="s">
        <v>143</v>
      </c>
      <c r="D130" s="41"/>
      <c r="E130" s="41"/>
      <c r="F130" s="41"/>
      <c r="G130" s="41"/>
      <c r="H130" s="41"/>
      <c r="I130" s="41"/>
      <c r="J130" s="199">
        <f>BK130</f>
        <v>0</v>
      </c>
      <c r="K130" s="41"/>
      <c r="L130" s="45"/>
      <c r="M130" s="104"/>
      <c r="N130" s="200"/>
      <c r="O130" s="105"/>
      <c r="P130" s="201">
        <f>P131+P197+P385</f>
        <v>0</v>
      </c>
      <c r="Q130" s="105"/>
      <c r="R130" s="201">
        <f>R131+R197+R385</f>
        <v>26.506847860000001</v>
      </c>
      <c r="S130" s="105"/>
      <c r="T130" s="202">
        <f>T131+T197+T385</f>
        <v>42.77829340000001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76</v>
      </c>
      <c r="AU130" s="18" t="s">
        <v>116</v>
      </c>
      <c r="BK130" s="203">
        <f>BK131+BK197+BK385</f>
        <v>0</v>
      </c>
    </row>
    <row r="131" s="12" customFormat="1" ht="25.92" customHeight="1">
      <c r="A131" s="12"/>
      <c r="B131" s="204"/>
      <c r="C131" s="205"/>
      <c r="D131" s="206" t="s">
        <v>76</v>
      </c>
      <c r="E131" s="207" t="s">
        <v>144</v>
      </c>
      <c r="F131" s="207" t="s">
        <v>145</v>
      </c>
      <c r="G131" s="205"/>
      <c r="H131" s="205"/>
      <c r="I131" s="208"/>
      <c r="J131" s="209">
        <f>BK131</f>
        <v>0</v>
      </c>
      <c r="K131" s="205"/>
      <c r="L131" s="210"/>
      <c r="M131" s="211"/>
      <c r="N131" s="212"/>
      <c r="O131" s="212"/>
      <c r="P131" s="213">
        <f>P132+P150+P187+P195</f>
        <v>0</v>
      </c>
      <c r="Q131" s="212"/>
      <c r="R131" s="213">
        <f>R132+R150+R187+R195</f>
        <v>9.1038270000000008</v>
      </c>
      <c r="S131" s="212"/>
      <c r="T131" s="214">
        <f>T132+T150+T187+T195</f>
        <v>32.584480000000006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5" t="s">
        <v>85</v>
      </c>
      <c r="AT131" s="216" t="s">
        <v>76</v>
      </c>
      <c r="AU131" s="216" t="s">
        <v>77</v>
      </c>
      <c r="AY131" s="215" t="s">
        <v>146</v>
      </c>
      <c r="BK131" s="217">
        <f>BK132+BK150+BK187+BK195</f>
        <v>0</v>
      </c>
    </row>
    <row r="132" s="12" customFormat="1" ht="22.8" customHeight="1">
      <c r="A132" s="12"/>
      <c r="B132" s="204"/>
      <c r="C132" s="205"/>
      <c r="D132" s="206" t="s">
        <v>76</v>
      </c>
      <c r="E132" s="218" t="s">
        <v>147</v>
      </c>
      <c r="F132" s="218" t="s">
        <v>148</v>
      </c>
      <c r="G132" s="205"/>
      <c r="H132" s="205"/>
      <c r="I132" s="208"/>
      <c r="J132" s="219">
        <f>BK132</f>
        <v>0</v>
      </c>
      <c r="K132" s="205"/>
      <c r="L132" s="210"/>
      <c r="M132" s="211"/>
      <c r="N132" s="212"/>
      <c r="O132" s="212"/>
      <c r="P132" s="213">
        <f>SUM(P133:P149)</f>
        <v>0</v>
      </c>
      <c r="Q132" s="212"/>
      <c r="R132" s="213">
        <f>SUM(R133:R149)</f>
        <v>9.0784891000000005</v>
      </c>
      <c r="S132" s="212"/>
      <c r="T132" s="214">
        <f>SUM(T133:T149)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5" t="s">
        <v>85</v>
      </c>
      <c r="AT132" s="216" t="s">
        <v>76</v>
      </c>
      <c r="AU132" s="216" t="s">
        <v>85</v>
      </c>
      <c r="AY132" s="215" t="s">
        <v>146</v>
      </c>
      <c r="BK132" s="217">
        <f>SUM(BK133:BK149)</f>
        <v>0</v>
      </c>
    </row>
    <row r="133" s="2" customFormat="1" ht="24.15" customHeight="1">
      <c r="A133" s="39"/>
      <c r="B133" s="40"/>
      <c r="C133" s="220" t="s">
        <v>85</v>
      </c>
      <c r="D133" s="220" t="s">
        <v>149</v>
      </c>
      <c r="E133" s="221" t="s">
        <v>150</v>
      </c>
      <c r="F133" s="222" t="s">
        <v>151</v>
      </c>
      <c r="G133" s="223" t="s">
        <v>152</v>
      </c>
      <c r="H133" s="224">
        <v>126.08199999999999</v>
      </c>
      <c r="I133" s="225"/>
      <c r="J133" s="226">
        <f>ROUND(I133*H133,2)</f>
        <v>0</v>
      </c>
      <c r="K133" s="222" t="s">
        <v>153</v>
      </c>
      <c r="L133" s="45"/>
      <c r="M133" s="227" t="s">
        <v>1</v>
      </c>
      <c r="N133" s="228" t="s">
        <v>42</v>
      </c>
      <c r="O133" s="92"/>
      <c r="P133" s="229">
        <f>O133*H133</f>
        <v>0</v>
      </c>
      <c r="Q133" s="229">
        <v>0.021000000000000001</v>
      </c>
      <c r="R133" s="229">
        <f>Q133*H133</f>
        <v>2.6477219999999999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154</v>
      </c>
      <c r="AT133" s="231" t="s">
        <v>149</v>
      </c>
      <c r="AU133" s="231" t="s">
        <v>87</v>
      </c>
      <c r="AY133" s="18" t="s">
        <v>146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85</v>
      </c>
      <c r="BK133" s="232">
        <f>ROUND(I133*H133,2)</f>
        <v>0</v>
      </c>
      <c r="BL133" s="18" t="s">
        <v>154</v>
      </c>
      <c r="BM133" s="231" t="s">
        <v>155</v>
      </c>
    </row>
    <row r="134" s="13" customFormat="1">
      <c r="A134" s="13"/>
      <c r="B134" s="233"/>
      <c r="C134" s="234"/>
      <c r="D134" s="235" t="s">
        <v>156</v>
      </c>
      <c r="E134" s="236" t="s">
        <v>1</v>
      </c>
      <c r="F134" s="237" t="s">
        <v>157</v>
      </c>
      <c r="G134" s="234"/>
      <c r="H134" s="236" t="s">
        <v>1</v>
      </c>
      <c r="I134" s="238"/>
      <c r="J134" s="234"/>
      <c r="K134" s="234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156</v>
      </c>
      <c r="AU134" s="243" t="s">
        <v>87</v>
      </c>
      <c r="AV134" s="13" t="s">
        <v>85</v>
      </c>
      <c r="AW134" s="13" t="s">
        <v>32</v>
      </c>
      <c r="AX134" s="13" t="s">
        <v>77</v>
      </c>
      <c r="AY134" s="243" t="s">
        <v>146</v>
      </c>
    </row>
    <row r="135" s="14" customFormat="1">
      <c r="A135" s="14"/>
      <c r="B135" s="244"/>
      <c r="C135" s="245"/>
      <c r="D135" s="235" t="s">
        <v>156</v>
      </c>
      <c r="E135" s="246" t="s">
        <v>1</v>
      </c>
      <c r="F135" s="247" t="s">
        <v>158</v>
      </c>
      <c r="G135" s="245"/>
      <c r="H135" s="248">
        <v>17.126999999999999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156</v>
      </c>
      <c r="AU135" s="254" t="s">
        <v>87</v>
      </c>
      <c r="AV135" s="14" t="s">
        <v>87</v>
      </c>
      <c r="AW135" s="14" t="s">
        <v>32</v>
      </c>
      <c r="AX135" s="14" t="s">
        <v>77</v>
      </c>
      <c r="AY135" s="254" t="s">
        <v>146</v>
      </c>
    </row>
    <row r="136" s="14" customFormat="1">
      <c r="A136" s="14"/>
      <c r="B136" s="244"/>
      <c r="C136" s="245"/>
      <c r="D136" s="235" t="s">
        <v>156</v>
      </c>
      <c r="E136" s="246" t="s">
        <v>1</v>
      </c>
      <c r="F136" s="247" t="s">
        <v>159</v>
      </c>
      <c r="G136" s="245"/>
      <c r="H136" s="248">
        <v>17.126999999999999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156</v>
      </c>
      <c r="AU136" s="254" t="s">
        <v>87</v>
      </c>
      <c r="AV136" s="14" t="s">
        <v>87</v>
      </c>
      <c r="AW136" s="14" t="s">
        <v>32</v>
      </c>
      <c r="AX136" s="14" t="s">
        <v>77</v>
      </c>
      <c r="AY136" s="254" t="s">
        <v>146</v>
      </c>
    </row>
    <row r="137" s="14" customFormat="1">
      <c r="A137" s="14"/>
      <c r="B137" s="244"/>
      <c r="C137" s="245"/>
      <c r="D137" s="235" t="s">
        <v>156</v>
      </c>
      <c r="E137" s="246" t="s">
        <v>1</v>
      </c>
      <c r="F137" s="247" t="s">
        <v>160</v>
      </c>
      <c r="G137" s="245"/>
      <c r="H137" s="248">
        <v>11.66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156</v>
      </c>
      <c r="AU137" s="254" t="s">
        <v>87</v>
      </c>
      <c r="AV137" s="14" t="s">
        <v>87</v>
      </c>
      <c r="AW137" s="14" t="s">
        <v>32</v>
      </c>
      <c r="AX137" s="14" t="s">
        <v>77</v>
      </c>
      <c r="AY137" s="254" t="s">
        <v>146</v>
      </c>
    </row>
    <row r="138" s="14" customFormat="1">
      <c r="A138" s="14"/>
      <c r="B138" s="244"/>
      <c r="C138" s="245"/>
      <c r="D138" s="235" t="s">
        <v>156</v>
      </c>
      <c r="E138" s="246" t="s">
        <v>1</v>
      </c>
      <c r="F138" s="247" t="s">
        <v>161</v>
      </c>
      <c r="G138" s="245"/>
      <c r="H138" s="248">
        <v>11.66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156</v>
      </c>
      <c r="AU138" s="254" t="s">
        <v>87</v>
      </c>
      <c r="AV138" s="14" t="s">
        <v>87</v>
      </c>
      <c r="AW138" s="14" t="s">
        <v>32</v>
      </c>
      <c r="AX138" s="14" t="s">
        <v>77</v>
      </c>
      <c r="AY138" s="254" t="s">
        <v>146</v>
      </c>
    </row>
    <row r="139" s="14" customFormat="1">
      <c r="A139" s="14"/>
      <c r="B139" s="244"/>
      <c r="C139" s="245"/>
      <c r="D139" s="235" t="s">
        <v>156</v>
      </c>
      <c r="E139" s="246" t="s">
        <v>1</v>
      </c>
      <c r="F139" s="247" t="s">
        <v>162</v>
      </c>
      <c r="G139" s="245"/>
      <c r="H139" s="248">
        <v>17.126999999999999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156</v>
      </c>
      <c r="AU139" s="254" t="s">
        <v>87</v>
      </c>
      <c r="AV139" s="14" t="s">
        <v>87</v>
      </c>
      <c r="AW139" s="14" t="s">
        <v>32</v>
      </c>
      <c r="AX139" s="14" t="s">
        <v>77</v>
      </c>
      <c r="AY139" s="254" t="s">
        <v>146</v>
      </c>
    </row>
    <row r="140" s="14" customFormat="1">
      <c r="A140" s="14"/>
      <c r="B140" s="244"/>
      <c r="C140" s="245"/>
      <c r="D140" s="235" t="s">
        <v>156</v>
      </c>
      <c r="E140" s="246" t="s">
        <v>1</v>
      </c>
      <c r="F140" s="247" t="s">
        <v>163</v>
      </c>
      <c r="G140" s="245"/>
      <c r="H140" s="248">
        <v>17.126999999999999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156</v>
      </c>
      <c r="AU140" s="254" t="s">
        <v>87</v>
      </c>
      <c r="AV140" s="14" t="s">
        <v>87</v>
      </c>
      <c r="AW140" s="14" t="s">
        <v>32</v>
      </c>
      <c r="AX140" s="14" t="s">
        <v>77</v>
      </c>
      <c r="AY140" s="254" t="s">
        <v>146</v>
      </c>
    </row>
    <row r="141" s="14" customFormat="1">
      <c r="A141" s="14"/>
      <c r="B141" s="244"/>
      <c r="C141" s="245"/>
      <c r="D141" s="235" t="s">
        <v>156</v>
      </c>
      <c r="E141" s="246" t="s">
        <v>1</v>
      </c>
      <c r="F141" s="247" t="s">
        <v>164</v>
      </c>
      <c r="G141" s="245"/>
      <c r="H141" s="248">
        <v>17.126999999999999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156</v>
      </c>
      <c r="AU141" s="254" t="s">
        <v>87</v>
      </c>
      <c r="AV141" s="14" t="s">
        <v>87</v>
      </c>
      <c r="AW141" s="14" t="s">
        <v>32</v>
      </c>
      <c r="AX141" s="14" t="s">
        <v>77</v>
      </c>
      <c r="AY141" s="254" t="s">
        <v>146</v>
      </c>
    </row>
    <row r="142" s="14" customFormat="1">
      <c r="A142" s="14"/>
      <c r="B142" s="244"/>
      <c r="C142" s="245"/>
      <c r="D142" s="235" t="s">
        <v>156</v>
      </c>
      <c r="E142" s="246" t="s">
        <v>1</v>
      </c>
      <c r="F142" s="247" t="s">
        <v>165</v>
      </c>
      <c r="G142" s="245"/>
      <c r="H142" s="248">
        <v>17.126999999999999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156</v>
      </c>
      <c r="AU142" s="254" t="s">
        <v>87</v>
      </c>
      <c r="AV142" s="14" t="s">
        <v>87</v>
      </c>
      <c r="AW142" s="14" t="s">
        <v>32</v>
      </c>
      <c r="AX142" s="14" t="s">
        <v>77</v>
      </c>
      <c r="AY142" s="254" t="s">
        <v>146</v>
      </c>
    </row>
    <row r="143" s="15" customFormat="1">
      <c r="A143" s="15"/>
      <c r="B143" s="255"/>
      <c r="C143" s="256"/>
      <c r="D143" s="235" t="s">
        <v>156</v>
      </c>
      <c r="E143" s="257" t="s">
        <v>1</v>
      </c>
      <c r="F143" s="258" t="s">
        <v>166</v>
      </c>
      <c r="G143" s="256"/>
      <c r="H143" s="259">
        <v>126.08199999999999</v>
      </c>
      <c r="I143" s="260"/>
      <c r="J143" s="256"/>
      <c r="K143" s="256"/>
      <c r="L143" s="261"/>
      <c r="M143" s="262"/>
      <c r="N143" s="263"/>
      <c r="O143" s="263"/>
      <c r="P143" s="263"/>
      <c r="Q143" s="263"/>
      <c r="R143" s="263"/>
      <c r="S143" s="263"/>
      <c r="T143" s="264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5" t="s">
        <v>156</v>
      </c>
      <c r="AU143" s="265" t="s">
        <v>87</v>
      </c>
      <c r="AV143" s="15" t="s">
        <v>154</v>
      </c>
      <c r="AW143" s="15" t="s">
        <v>32</v>
      </c>
      <c r="AX143" s="15" t="s">
        <v>85</v>
      </c>
      <c r="AY143" s="265" t="s">
        <v>146</v>
      </c>
    </row>
    <row r="144" s="2" customFormat="1" ht="24.15" customHeight="1">
      <c r="A144" s="39"/>
      <c r="B144" s="40"/>
      <c r="C144" s="220" t="s">
        <v>87</v>
      </c>
      <c r="D144" s="220" t="s">
        <v>149</v>
      </c>
      <c r="E144" s="221" t="s">
        <v>167</v>
      </c>
      <c r="F144" s="222" t="s">
        <v>168</v>
      </c>
      <c r="G144" s="223" t="s">
        <v>152</v>
      </c>
      <c r="H144" s="224">
        <v>48.670000000000002</v>
      </c>
      <c r="I144" s="225"/>
      <c r="J144" s="226">
        <f>ROUND(I144*H144,2)</f>
        <v>0</v>
      </c>
      <c r="K144" s="222" t="s">
        <v>153</v>
      </c>
      <c r="L144" s="45"/>
      <c r="M144" s="227" t="s">
        <v>1</v>
      </c>
      <c r="N144" s="228" t="s">
        <v>42</v>
      </c>
      <c r="O144" s="92"/>
      <c r="P144" s="229">
        <f>O144*H144</f>
        <v>0</v>
      </c>
      <c r="Q144" s="229">
        <v>0.11</v>
      </c>
      <c r="R144" s="229">
        <f>Q144*H144</f>
        <v>5.3536999999999999</v>
      </c>
      <c r="S144" s="229">
        <v>0</v>
      </c>
      <c r="T144" s="23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1" t="s">
        <v>154</v>
      </c>
      <c r="AT144" s="231" t="s">
        <v>149</v>
      </c>
      <c r="AU144" s="231" t="s">
        <v>87</v>
      </c>
      <c r="AY144" s="18" t="s">
        <v>146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85</v>
      </c>
      <c r="BK144" s="232">
        <f>ROUND(I144*H144,2)</f>
        <v>0</v>
      </c>
      <c r="BL144" s="18" t="s">
        <v>154</v>
      </c>
      <c r="BM144" s="231" t="s">
        <v>169</v>
      </c>
    </row>
    <row r="145" s="14" customFormat="1">
      <c r="A145" s="14"/>
      <c r="B145" s="244"/>
      <c r="C145" s="245"/>
      <c r="D145" s="235" t="s">
        <v>156</v>
      </c>
      <c r="E145" s="246" t="s">
        <v>1</v>
      </c>
      <c r="F145" s="247" t="s">
        <v>103</v>
      </c>
      <c r="G145" s="245"/>
      <c r="H145" s="248">
        <v>48.670000000000002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156</v>
      </c>
      <c r="AU145" s="254" t="s">
        <v>87</v>
      </c>
      <c r="AV145" s="14" t="s">
        <v>87</v>
      </c>
      <c r="AW145" s="14" t="s">
        <v>32</v>
      </c>
      <c r="AX145" s="14" t="s">
        <v>85</v>
      </c>
      <c r="AY145" s="254" t="s">
        <v>146</v>
      </c>
    </row>
    <row r="146" s="2" customFormat="1" ht="24.15" customHeight="1">
      <c r="A146" s="39"/>
      <c r="B146" s="40"/>
      <c r="C146" s="220" t="s">
        <v>170</v>
      </c>
      <c r="D146" s="220" t="s">
        <v>149</v>
      </c>
      <c r="E146" s="221" t="s">
        <v>171</v>
      </c>
      <c r="F146" s="222" t="s">
        <v>172</v>
      </c>
      <c r="G146" s="223" t="s">
        <v>152</v>
      </c>
      <c r="H146" s="224">
        <v>97.340000000000003</v>
      </c>
      <c r="I146" s="225"/>
      <c r="J146" s="226">
        <f>ROUND(I146*H146,2)</f>
        <v>0</v>
      </c>
      <c r="K146" s="222" t="s">
        <v>153</v>
      </c>
      <c r="L146" s="45"/>
      <c r="M146" s="227" t="s">
        <v>1</v>
      </c>
      <c r="N146" s="228" t="s">
        <v>42</v>
      </c>
      <c r="O146" s="92"/>
      <c r="P146" s="229">
        <f>O146*H146</f>
        <v>0</v>
      </c>
      <c r="Q146" s="229">
        <v>0.010999999999999999</v>
      </c>
      <c r="R146" s="229">
        <f>Q146*H146</f>
        <v>1.07074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154</v>
      </c>
      <c r="AT146" s="231" t="s">
        <v>149</v>
      </c>
      <c r="AU146" s="231" t="s">
        <v>87</v>
      </c>
      <c r="AY146" s="18" t="s">
        <v>146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85</v>
      </c>
      <c r="BK146" s="232">
        <f>ROUND(I146*H146,2)</f>
        <v>0</v>
      </c>
      <c r="BL146" s="18" t="s">
        <v>154</v>
      </c>
      <c r="BM146" s="231" t="s">
        <v>173</v>
      </c>
    </row>
    <row r="147" s="14" customFormat="1">
      <c r="A147" s="14"/>
      <c r="B147" s="244"/>
      <c r="C147" s="245"/>
      <c r="D147" s="235" t="s">
        <v>156</v>
      </c>
      <c r="E147" s="246" t="s">
        <v>1</v>
      </c>
      <c r="F147" s="247" t="s">
        <v>174</v>
      </c>
      <c r="G147" s="245"/>
      <c r="H147" s="248">
        <v>97.340000000000003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156</v>
      </c>
      <c r="AU147" s="254" t="s">
        <v>87</v>
      </c>
      <c r="AV147" s="14" t="s">
        <v>87</v>
      </c>
      <c r="AW147" s="14" t="s">
        <v>32</v>
      </c>
      <c r="AX147" s="14" t="s">
        <v>85</v>
      </c>
      <c r="AY147" s="254" t="s">
        <v>146</v>
      </c>
    </row>
    <row r="148" s="2" customFormat="1" ht="16.5" customHeight="1">
      <c r="A148" s="39"/>
      <c r="B148" s="40"/>
      <c r="C148" s="220" t="s">
        <v>154</v>
      </c>
      <c r="D148" s="220" t="s">
        <v>149</v>
      </c>
      <c r="E148" s="221" t="s">
        <v>175</v>
      </c>
      <c r="F148" s="222" t="s">
        <v>176</v>
      </c>
      <c r="G148" s="223" t="s">
        <v>152</v>
      </c>
      <c r="H148" s="224">
        <v>48.670000000000002</v>
      </c>
      <c r="I148" s="225"/>
      <c r="J148" s="226">
        <f>ROUND(I148*H148,2)</f>
        <v>0</v>
      </c>
      <c r="K148" s="222" t="s">
        <v>153</v>
      </c>
      <c r="L148" s="45"/>
      <c r="M148" s="227" t="s">
        <v>1</v>
      </c>
      <c r="N148" s="228" t="s">
        <v>42</v>
      </c>
      <c r="O148" s="92"/>
      <c r="P148" s="229">
        <f>O148*H148</f>
        <v>0</v>
      </c>
      <c r="Q148" s="229">
        <v>0.00012999999999999999</v>
      </c>
      <c r="R148" s="229">
        <f>Q148*H148</f>
        <v>0.0063270999999999996</v>
      </c>
      <c r="S148" s="229">
        <v>0</v>
      </c>
      <c r="T148" s="23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1" t="s">
        <v>154</v>
      </c>
      <c r="AT148" s="231" t="s">
        <v>149</v>
      </c>
      <c r="AU148" s="231" t="s">
        <v>87</v>
      </c>
      <c r="AY148" s="18" t="s">
        <v>146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85</v>
      </c>
      <c r="BK148" s="232">
        <f>ROUND(I148*H148,2)</f>
        <v>0</v>
      </c>
      <c r="BL148" s="18" t="s">
        <v>154</v>
      </c>
      <c r="BM148" s="231" t="s">
        <v>177</v>
      </c>
    </row>
    <row r="149" s="14" customFormat="1">
      <c r="A149" s="14"/>
      <c r="B149" s="244"/>
      <c r="C149" s="245"/>
      <c r="D149" s="235" t="s">
        <v>156</v>
      </c>
      <c r="E149" s="246" t="s">
        <v>1</v>
      </c>
      <c r="F149" s="247" t="s">
        <v>103</v>
      </c>
      <c r="G149" s="245"/>
      <c r="H149" s="248">
        <v>48.670000000000002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156</v>
      </c>
      <c r="AU149" s="254" t="s">
        <v>87</v>
      </c>
      <c r="AV149" s="14" t="s">
        <v>87</v>
      </c>
      <c r="AW149" s="14" t="s">
        <v>32</v>
      </c>
      <c r="AX149" s="14" t="s">
        <v>85</v>
      </c>
      <c r="AY149" s="254" t="s">
        <v>146</v>
      </c>
    </row>
    <row r="150" s="12" customFormat="1" ht="22.8" customHeight="1">
      <c r="A150" s="12"/>
      <c r="B150" s="204"/>
      <c r="C150" s="205"/>
      <c r="D150" s="206" t="s">
        <v>76</v>
      </c>
      <c r="E150" s="218" t="s">
        <v>178</v>
      </c>
      <c r="F150" s="218" t="s">
        <v>179</v>
      </c>
      <c r="G150" s="205"/>
      <c r="H150" s="205"/>
      <c r="I150" s="208"/>
      <c r="J150" s="219">
        <f>BK150</f>
        <v>0</v>
      </c>
      <c r="K150" s="205"/>
      <c r="L150" s="210"/>
      <c r="M150" s="211"/>
      <c r="N150" s="212"/>
      <c r="O150" s="212"/>
      <c r="P150" s="213">
        <f>SUM(P151:P186)</f>
        <v>0</v>
      </c>
      <c r="Q150" s="212"/>
      <c r="R150" s="213">
        <f>SUM(R151:R186)</f>
        <v>0.0253379</v>
      </c>
      <c r="S150" s="212"/>
      <c r="T150" s="214">
        <f>SUM(T151:T186)</f>
        <v>32.584480000000006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5" t="s">
        <v>85</v>
      </c>
      <c r="AT150" s="216" t="s">
        <v>76</v>
      </c>
      <c r="AU150" s="216" t="s">
        <v>85</v>
      </c>
      <c r="AY150" s="215" t="s">
        <v>146</v>
      </c>
      <c r="BK150" s="217">
        <f>SUM(BK151:BK186)</f>
        <v>0</v>
      </c>
    </row>
    <row r="151" s="2" customFormat="1" ht="33" customHeight="1">
      <c r="A151" s="39"/>
      <c r="B151" s="40"/>
      <c r="C151" s="220" t="s">
        <v>180</v>
      </c>
      <c r="D151" s="220" t="s">
        <v>149</v>
      </c>
      <c r="E151" s="221" t="s">
        <v>181</v>
      </c>
      <c r="F151" s="222" t="s">
        <v>182</v>
      </c>
      <c r="G151" s="223" t="s">
        <v>152</v>
      </c>
      <c r="H151" s="224">
        <v>48.670000000000002</v>
      </c>
      <c r="I151" s="225"/>
      <c r="J151" s="226">
        <f>ROUND(I151*H151,2)</f>
        <v>0</v>
      </c>
      <c r="K151" s="222" t="s">
        <v>153</v>
      </c>
      <c r="L151" s="45"/>
      <c r="M151" s="227" t="s">
        <v>1</v>
      </c>
      <c r="N151" s="228" t="s">
        <v>42</v>
      </c>
      <c r="O151" s="92"/>
      <c r="P151" s="229">
        <f>O151*H151</f>
        <v>0</v>
      </c>
      <c r="Q151" s="229">
        <v>0.00012999999999999999</v>
      </c>
      <c r="R151" s="229">
        <f>Q151*H151</f>
        <v>0.0063270999999999996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154</v>
      </c>
      <c r="AT151" s="231" t="s">
        <v>149</v>
      </c>
      <c r="AU151" s="231" t="s">
        <v>87</v>
      </c>
      <c r="AY151" s="18" t="s">
        <v>146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85</v>
      </c>
      <c r="BK151" s="232">
        <f>ROUND(I151*H151,2)</f>
        <v>0</v>
      </c>
      <c r="BL151" s="18" t="s">
        <v>154</v>
      </c>
      <c r="BM151" s="231" t="s">
        <v>183</v>
      </c>
    </row>
    <row r="152" s="14" customFormat="1">
      <c r="A152" s="14"/>
      <c r="B152" s="244"/>
      <c r="C152" s="245"/>
      <c r="D152" s="235" t="s">
        <v>156</v>
      </c>
      <c r="E152" s="246" t="s">
        <v>1</v>
      </c>
      <c r="F152" s="247" t="s">
        <v>103</v>
      </c>
      <c r="G152" s="245"/>
      <c r="H152" s="248">
        <v>48.670000000000002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156</v>
      </c>
      <c r="AU152" s="254" t="s">
        <v>87</v>
      </c>
      <c r="AV152" s="14" t="s">
        <v>87</v>
      </c>
      <c r="AW152" s="14" t="s">
        <v>32</v>
      </c>
      <c r="AX152" s="14" t="s">
        <v>85</v>
      </c>
      <c r="AY152" s="254" t="s">
        <v>146</v>
      </c>
    </row>
    <row r="153" s="2" customFormat="1" ht="24.15" customHeight="1">
      <c r="A153" s="39"/>
      <c r="B153" s="40"/>
      <c r="C153" s="220" t="s">
        <v>147</v>
      </c>
      <c r="D153" s="220" t="s">
        <v>149</v>
      </c>
      <c r="E153" s="221" t="s">
        <v>184</v>
      </c>
      <c r="F153" s="222" t="s">
        <v>185</v>
      </c>
      <c r="G153" s="223" t="s">
        <v>152</v>
      </c>
      <c r="H153" s="224">
        <v>48.670000000000002</v>
      </c>
      <c r="I153" s="225"/>
      <c r="J153" s="226">
        <f>ROUND(I153*H153,2)</f>
        <v>0</v>
      </c>
      <c r="K153" s="222" t="s">
        <v>153</v>
      </c>
      <c r="L153" s="45"/>
      <c r="M153" s="227" t="s">
        <v>1</v>
      </c>
      <c r="N153" s="228" t="s">
        <v>42</v>
      </c>
      <c r="O153" s="92"/>
      <c r="P153" s="229">
        <f>O153*H153</f>
        <v>0</v>
      </c>
      <c r="Q153" s="229">
        <v>4.0000000000000003E-05</v>
      </c>
      <c r="R153" s="229">
        <f>Q153*H153</f>
        <v>0.0019468000000000003</v>
      </c>
      <c r="S153" s="229">
        <v>0</v>
      </c>
      <c r="T153" s="23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1" t="s">
        <v>154</v>
      </c>
      <c r="AT153" s="231" t="s">
        <v>149</v>
      </c>
      <c r="AU153" s="231" t="s">
        <v>87</v>
      </c>
      <c r="AY153" s="18" t="s">
        <v>146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8" t="s">
        <v>85</v>
      </c>
      <c r="BK153" s="232">
        <f>ROUND(I153*H153,2)</f>
        <v>0</v>
      </c>
      <c r="BL153" s="18" t="s">
        <v>154</v>
      </c>
      <c r="BM153" s="231" t="s">
        <v>186</v>
      </c>
    </row>
    <row r="154" s="14" customFormat="1">
      <c r="A154" s="14"/>
      <c r="B154" s="244"/>
      <c r="C154" s="245"/>
      <c r="D154" s="235" t="s">
        <v>156</v>
      </c>
      <c r="E154" s="246" t="s">
        <v>1</v>
      </c>
      <c r="F154" s="247" t="s">
        <v>103</v>
      </c>
      <c r="G154" s="245"/>
      <c r="H154" s="248">
        <v>48.670000000000002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156</v>
      </c>
      <c r="AU154" s="254" t="s">
        <v>87</v>
      </c>
      <c r="AV154" s="14" t="s">
        <v>87</v>
      </c>
      <c r="AW154" s="14" t="s">
        <v>32</v>
      </c>
      <c r="AX154" s="14" t="s">
        <v>85</v>
      </c>
      <c r="AY154" s="254" t="s">
        <v>146</v>
      </c>
    </row>
    <row r="155" s="2" customFormat="1" ht="24.15" customHeight="1">
      <c r="A155" s="39"/>
      <c r="B155" s="40"/>
      <c r="C155" s="220" t="s">
        <v>187</v>
      </c>
      <c r="D155" s="220" t="s">
        <v>149</v>
      </c>
      <c r="E155" s="221" t="s">
        <v>188</v>
      </c>
      <c r="F155" s="222" t="s">
        <v>189</v>
      </c>
      <c r="G155" s="223" t="s">
        <v>190</v>
      </c>
      <c r="H155" s="224">
        <v>2.7959999999999998</v>
      </c>
      <c r="I155" s="225"/>
      <c r="J155" s="226">
        <f>ROUND(I155*H155,2)</f>
        <v>0</v>
      </c>
      <c r="K155" s="222" t="s">
        <v>153</v>
      </c>
      <c r="L155" s="45"/>
      <c r="M155" s="227" t="s">
        <v>1</v>
      </c>
      <c r="N155" s="228" t="s">
        <v>42</v>
      </c>
      <c r="O155" s="92"/>
      <c r="P155" s="229">
        <f>O155*H155</f>
        <v>0</v>
      </c>
      <c r="Q155" s="229">
        <v>0</v>
      </c>
      <c r="R155" s="229">
        <f>Q155*H155</f>
        <v>0</v>
      </c>
      <c r="S155" s="229">
        <v>2.2000000000000002</v>
      </c>
      <c r="T155" s="230">
        <f>S155*H155</f>
        <v>6.1512000000000002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154</v>
      </c>
      <c r="AT155" s="231" t="s">
        <v>149</v>
      </c>
      <c r="AU155" s="231" t="s">
        <v>87</v>
      </c>
      <c r="AY155" s="18" t="s">
        <v>146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85</v>
      </c>
      <c r="BK155" s="232">
        <f>ROUND(I155*H155,2)</f>
        <v>0</v>
      </c>
      <c r="BL155" s="18" t="s">
        <v>154</v>
      </c>
      <c r="BM155" s="231" t="s">
        <v>191</v>
      </c>
    </row>
    <row r="156" s="14" customFormat="1">
      <c r="A156" s="14"/>
      <c r="B156" s="244"/>
      <c r="C156" s="245"/>
      <c r="D156" s="235" t="s">
        <v>156</v>
      </c>
      <c r="E156" s="246" t="s">
        <v>1</v>
      </c>
      <c r="F156" s="247" t="s">
        <v>192</v>
      </c>
      <c r="G156" s="245"/>
      <c r="H156" s="248">
        <v>2.7959999999999998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156</v>
      </c>
      <c r="AU156" s="254" t="s">
        <v>87</v>
      </c>
      <c r="AV156" s="14" t="s">
        <v>87</v>
      </c>
      <c r="AW156" s="14" t="s">
        <v>32</v>
      </c>
      <c r="AX156" s="14" t="s">
        <v>85</v>
      </c>
      <c r="AY156" s="254" t="s">
        <v>146</v>
      </c>
    </row>
    <row r="157" s="2" customFormat="1" ht="24.15" customHeight="1">
      <c r="A157" s="39"/>
      <c r="B157" s="40"/>
      <c r="C157" s="220" t="s">
        <v>193</v>
      </c>
      <c r="D157" s="220" t="s">
        <v>149</v>
      </c>
      <c r="E157" s="221" t="s">
        <v>194</v>
      </c>
      <c r="F157" s="222" t="s">
        <v>195</v>
      </c>
      <c r="G157" s="223" t="s">
        <v>152</v>
      </c>
      <c r="H157" s="224">
        <v>46.600000000000001</v>
      </c>
      <c r="I157" s="225"/>
      <c r="J157" s="226">
        <f>ROUND(I157*H157,2)</f>
        <v>0</v>
      </c>
      <c r="K157" s="222" t="s">
        <v>153</v>
      </c>
      <c r="L157" s="45"/>
      <c r="M157" s="227" t="s">
        <v>1</v>
      </c>
      <c r="N157" s="228" t="s">
        <v>42</v>
      </c>
      <c r="O157" s="92"/>
      <c r="P157" s="229">
        <f>O157*H157</f>
        <v>0</v>
      </c>
      <c r="Q157" s="229">
        <v>0</v>
      </c>
      <c r="R157" s="229">
        <f>Q157*H157</f>
        <v>0</v>
      </c>
      <c r="S157" s="229">
        <v>0.057000000000000002</v>
      </c>
      <c r="T157" s="230">
        <f>S157*H157</f>
        <v>2.6562000000000001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1" t="s">
        <v>154</v>
      </c>
      <c r="AT157" s="231" t="s">
        <v>149</v>
      </c>
      <c r="AU157" s="231" t="s">
        <v>87</v>
      </c>
      <c r="AY157" s="18" t="s">
        <v>146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8" t="s">
        <v>85</v>
      </c>
      <c r="BK157" s="232">
        <f>ROUND(I157*H157,2)</f>
        <v>0</v>
      </c>
      <c r="BL157" s="18" t="s">
        <v>154</v>
      </c>
      <c r="BM157" s="231" t="s">
        <v>196</v>
      </c>
    </row>
    <row r="158" s="14" customFormat="1">
      <c r="A158" s="14"/>
      <c r="B158" s="244"/>
      <c r="C158" s="245"/>
      <c r="D158" s="235" t="s">
        <v>156</v>
      </c>
      <c r="E158" s="246" t="s">
        <v>1</v>
      </c>
      <c r="F158" s="247" t="s">
        <v>197</v>
      </c>
      <c r="G158" s="245"/>
      <c r="H158" s="248">
        <v>5.8250000000000002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156</v>
      </c>
      <c r="AU158" s="254" t="s">
        <v>87</v>
      </c>
      <c r="AV158" s="14" t="s">
        <v>87</v>
      </c>
      <c r="AW158" s="14" t="s">
        <v>32</v>
      </c>
      <c r="AX158" s="14" t="s">
        <v>77</v>
      </c>
      <c r="AY158" s="254" t="s">
        <v>146</v>
      </c>
    </row>
    <row r="159" s="14" customFormat="1">
      <c r="A159" s="14"/>
      <c r="B159" s="244"/>
      <c r="C159" s="245"/>
      <c r="D159" s="235" t="s">
        <v>156</v>
      </c>
      <c r="E159" s="246" t="s">
        <v>1</v>
      </c>
      <c r="F159" s="247" t="s">
        <v>198</v>
      </c>
      <c r="G159" s="245"/>
      <c r="H159" s="248">
        <v>5.8250000000000002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156</v>
      </c>
      <c r="AU159" s="254" t="s">
        <v>87</v>
      </c>
      <c r="AV159" s="14" t="s">
        <v>87</v>
      </c>
      <c r="AW159" s="14" t="s">
        <v>32</v>
      </c>
      <c r="AX159" s="14" t="s">
        <v>77</v>
      </c>
      <c r="AY159" s="254" t="s">
        <v>146</v>
      </c>
    </row>
    <row r="160" s="14" customFormat="1">
      <c r="A160" s="14"/>
      <c r="B160" s="244"/>
      <c r="C160" s="245"/>
      <c r="D160" s="235" t="s">
        <v>156</v>
      </c>
      <c r="E160" s="246" t="s">
        <v>1</v>
      </c>
      <c r="F160" s="247" t="s">
        <v>199</v>
      </c>
      <c r="G160" s="245"/>
      <c r="H160" s="248">
        <v>5.8250000000000002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156</v>
      </c>
      <c r="AU160" s="254" t="s">
        <v>87</v>
      </c>
      <c r="AV160" s="14" t="s">
        <v>87</v>
      </c>
      <c r="AW160" s="14" t="s">
        <v>32</v>
      </c>
      <c r="AX160" s="14" t="s">
        <v>77</v>
      </c>
      <c r="AY160" s="254" t="s">
        <v>146</v>
      </c>
    </row>
    <row r="161" s="14" customFormat="1">
      <c r="A161" s="14"/>
      <c r="B161" s="244"/>
      <c r="C161" s="245"/>
      <c r="D161" s="235" t="s">
        <v>156</v>
      </c>
      <c r="E161" s="246" t="s">
        <v>1</v>
      </c>
      <c r="F161" s="247" t="s">
        <v>200</v>
      </c>
      <c r="G161" s="245"/>
      <c r="H161" s="248">
        <v>5.8250000000000002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156</v>
      </c>
      <c r="AU161" s="254" t="s">
        <v>87</v>
      </c>
      <c r="AV161" s="14" t="s">
        <v>87</v>
      </c>
      <c r="AW161" s="14" t="s">
        <v>32</v>
      </c>
      <c r="AX161" s="14" t="s">
        <v>77</v>
      </c>
      <c r="AY161" s="254" t="s">
        <v>146</v>
      </c>
    </row>
    <row r="162" s="14" customFormat="1">
      <c r="A162" s="14"/>
      <c r="B162" s="244"/>
      <c r="C162" s="245"/>
      <c r="D162" s="235" t="s">
        <v>156</v>
      </c>
      <c r="E162" s="246" t="s">
        <v>1</v>
      </c>
      <c r="F162" s="247" t="s">
        <v>201</v>
      </c>
      <c r="G162" s="245"/>
      <c r="H162" s="248">
        <v>5.8250000000000002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156</v>
      </c>
      <c r="AU162" s="254" t="s">
        <v>87</v>
      </c>
      <c r="AV162" s="14" t="s">
        <v>87</v>
      </c>
      <c r="AW162" s="14" t="s">
        <v>32</v>
      </c>
      <c r="AX162" s="14" t="s">
        <v>77</v>
      </c>
      <c r="AY162" s="254" t="s">
        <v>146</v>
      </c>
    </row>
    <row r="163" s="14" customFormat="1">
      <c r="A163" s="14"/>
      <c r="B163" s="244"/>
      <c r="C163" s="245"/>
      <c r="D163" s="235" t="s">
        <v>156</v>
      </c>
      <c r="E163" s="246" t="s">
        <v>1</v>
      </c>
      <c r="F163" s="247" t="s">
        <v>202</v>
      </c>
      <c r="G163" s="245"/>
      <c r="H163" s="248">
        <v>5.8250000000000002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156</v>
      </c>
      <c r="AU163" s="254" t="s">
        <v>87</v>
      </c>
      <c r="AV163" s="14" t="s">
        <v>87</v>
      </c>
      <c r="AW163" s="14" t="s">
        <v>32</v>
      </c>
      <c r="AX163" s="14" t="s">
        <v>77</v>
      </c>
      <c r="AY163" s="254" t="s">
        <v>146</v>
      </c>
    </row>
    <row r="164" s="14" customFormat="1">
      <c r="A164" s="14"/>
      <c r="B164" s="244"/>
      <c r="C164" s="245"/>
      <c r="D164" s="235" t="s">
        <v>156</v>
      </c>
      <c r="E164" s="246" t="s">
        <v>1</v>
      </c>
      <c r="F164" s="247" t="s">
        <v>203</v>
      </c>
      <c r="G164" s="245"/>
      <c r="H164" s="248">
        <v>5.8250000000000002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156</v>
      </c>
      <c r="AU164" s="254" t="s">
        <v>87</v>
      </c>
      <c r="AV164" s="14" t="s">
        <v>87</v>
      </c>
      <c r="AW164" s="14" t="s">
        <v>32</v>
      </c>
      <c r="AX164" s="14" t="s">
        <v>77</v>
      </c>
      <c r="AY164" s="254" t="s">
        <v>146</v>
      </c>
    </row>
    <row r="165" s="14" customFormat="1">
      <c r="A165" s="14"/>
      <c r="B165" s="244"/>
      <c r="C165" s="245"/>
      <c r="D165" s="235" t="s">
        <v>156</v>
      </c>
      <c r="E165" s="246" t="s">
        <v>1</v>
      </c>
      <c r="F165" s="247" t="s">
        <v>204</v>
      </c>
      <c r="G165" s="245"/>
      <c r="H165" s="248">
        <v>5.8250000000000002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156</v>
      </c>
      <c r="AU165" s="254" t="s">
        <v>87</v>
      </c>
      <c r="AV165" s="14" t="s">
        <v>87</v>
      </c>
      <c r="AW165" s="14" t="s">
        <v>32</v>
      </c>
      <c r="AX165" s="14" t="s">
        <v>77</v>
      </c>
      <c r="AY165" s="254" t="s">
        <v>146</v>
      </c>
    </row>
    <row r="166" s="15" customFormat="1">
      <c r="A166" s="15"/>
      <c r="B166" s="255"/>
      <c r="C166" s="256"/>
      <c r="D166" s="235" t="s">
        <v>156</v>
      </c>
      <c r="E166" s="257" t="s">
        <v>100</v>
      </c>
      <c r="F166" s="258" t="s">
        <v>166</v>
      </c>
      <c r="G166" s="256"/>
      <c r="H166" s="259">
        <v>46.600000000000001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5" t="s">
        <v>156</v>
      </c>
      <c r="AU166" s="265" t="s">
        <v>87</v>
      </c>
      <c r="AV166" s="15" t="s">
        <v>154</v>
      </c>
      <c r="AW166" s="15" t="s">
        <v>32</v>
      </c>
      <c r="AX166" s="15" t="s">
        <v>85</v>
      </c>
      <c r="AY166" s="265" t="s">
        <v>146</v>
      </c>
    </row>
    <row r="167" s="2" customFormat="1" ht="21.75" customHeight="1">
      <c r="A167" s="39"/>
      <c r="B167" s="40"/>
      <c r="C167" s="220" t="s">
        <v>178</v>
      </c>
      <c r="D167" s="220" t="s">
        <v>149</v>
      </c>
      <c r="E167" s="221" t="s">
        <v>205</v>
      </c>
      <c r="F167" s="222" t="s">
        <v>206</v>
      </c>
      <c r="G167" s="223" t="s">
        <v>152</v>
      </c>
      <c r="H167" s="224">
        <v>23.640000000000001</v>
      </c>
      <c r="I167" s="225"/>
      <c r="J167" s="226">
        <f>ROUND(I167*H167,2)</f>
        <v>0</v>
      </c>
      <c r="K167" s="222" t="s">
        <v>153</v>
      </c>
      <c r="L167" s="45"/>
      <c r="M167" s="227" t="s">
        <v>1</v>
      </c>
      <c r="N167" s="228" t="s">
        <v>42</v>
      </c>
      <c r="O167" s="92"/>
      <c r="P167" s="229">
        <f>O167*H167</f>
        <v>0</v>
      </c>
      <c r="Q167" s="229">
        <v>0</v>
      </c>
      <c r="R167" s="229">
        <f>Q167*H167</f>
        <v>0</v>
      </c>
      <c r="S167" s="229">
        <v>0.087999999999999995</v>
      </c>
      <c r="T167" s="230">
        <f>S167*H167</f>
        <v>2.0803199999999999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154</v>
      </c>
      <c r="AT167" s="231" t="s">
        <v>149</v>
      </c>
      <c r="AU167" s="231" t="s">
        <v>87</v>
      </c>
      <c r="AY167" s="18" t="s">
        <v>146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85</v>
      </c>
      <c r="BK167" s="232">
        <f>ROUND(I167*H167,2)</f>
        <v>0</v>
      </c>
      <c r="BL167" s="18" t="s">
        <v>154</v>
      </c>
      <c r="BM167" s="231" t="s">
        <v>207</v>
      </c>
    </row>
    <row r="168" s="14" customFormat="1">
      <c r="A168" s="14"/>
      <c r="B168" s="244"/>
      <c r="C168" s="245"/>
      <c r="D168" s="235" t="s">
        <v>156</v>
      </c>
      <c r="E168" s="246" t="s">
        <v>1</v>
      </c>
      <c r="F168" s="247" t="s">
        <v>208</v>
      </c>
      <c r="G168" s="245"/>
      <c r="H168" s="248">
        <v>23.640000000000001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156</v>
      </c>
      <c r="AU168" s="254" t="s">
        <v>87</v>
      </c>
      <c r="AV168" s="14" t="s">
        <v>87</v>
      </c>
      <c r="AW168" s="14" t="s">
        <v>32</v>
      </c>
      <c r="AX168" s="14" t="s">
        <v>85</v>
      </c>
      <c r="AY168" s="254" t="s">
        <v>146</v>
      </c>
    </row>
    <row r="169" s="2" customFormat="1" ht="24.15" customHeight="1">
      <c r="A169" s="39"/>
      <c r="B169" s="40"/>
      <c r="C169" s="220" t="s">
        <v>209</v>
      </c>
      <c r="D169" s="220" t="s">
        <v>149</v>
      </c>
      <c r="E169" s="221" t="s">
        <v>210</v>
      </c>
      <c r="F169" s="222" t="s">
        <v>211</v>
      </c>
      <c r="G169" s="223" t="s">
        <v>212</v>
      </c>
      <c r="H169" s="224">
        <v>7.2000000000000002</v>
      </c>
      <c r="I169" s="225"/>
      <c r="J169" s="226">
        <f>ROUND(I169*H169,2)</f>
        <v>0</v>
      </c>
      <c r="K169" s="222" t="s">
        <v>153</v>
      </c>
      <c r="L169" s="45"/>
      <c r="M169" s="227" t="s">
        <v>1</v>
      </c>
      <c r="N169" s="228" t="s">
        <v>42</v>
      </c>
      <c r="O169" s="92"/>
      <c r="P169" s="229">
        <f>O169*H169</f>
        <v>0</v>
      </c>
      <c r="Q169" s="229">
        <v>0.0010499999999999999</v>
      </c>
      <c r="R169" s="229">
        <f>Q169*H169</f>
        <v>0.0075599999999999999</v>
      </c>
      <c r="S169" s="229">
        <v>0.0061999999999999998</v>
      </c>
      <c r="T169" s="230">
        <f>S169*H169</f>
        <v>0.044639999999999999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1" t="s">
        <v>154</v>
      </c>
      <c r="AT169" s="231" t="s">
        <v>149</v>
      </c>
      <c r="AU169" s="231" t="s">
        <v>87</v>
      </c>
      <c r="AY169" s="18" t="s">
        <v>146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85</v>
      </c>
      <c r="BK169" s="232">
        <f>ROUND(I169*H169,2)</f>
        <v>0</v>
      </c>
      <c r="BL169" s="18" t="s">
        <v>154</v>
      </c>
      <c r="BM169" s="231" t="s">
        <v>213</v>
      </c>
    </row>
    <row r="170" s="13" customFormat="1">
      <c r="A170" s="13"/>
      <c r="B170" s="233"/>
      <c r="C170" s="234"/>
      <c r="D170" s="235" t="s">
        <v>156</v>
      </c>
      <c r="E170" s="236" t="s">
        <v>1</v>
      </c>
      <c r="F170" s="237" t="s">
        <v>214</v>
      </c>
      <c r="G170" s="234"/>
      <c r="H170" s="236" t="s">
        <v>1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156</v>
      </c>
      <c r="AU170" s="243" t="s">
        <v>87</v>
      </c>
      <c r="AV170" s="13" t="s">
        <v>85</v>
      </c>
      <c r="AW170" s="13" t="s">
        <v>32</v>
      </c>
      <c r="AX170" s="13" t="s">
        <v>77</v>
      </c>
      <c r="AY170" s="243" t="s">
        <v>146</v>
      </c>
    </row>
    <row r="171" s="14" customFormat="1">
      <c r="A171" s="14"/>
      <c r="B171" s="244"/>
      <c r="C171" s="245"/>
      <c r="D171" s="235" t="s">
        <v>156</v>
      </c>
      <c r="E171" s="246" t="s">
        <v>1</v>
      </c>
      <c r="F171" s="247" t="s">
        <v>215</v>
      </c>
      <c r="G171" s="245"/>
      <c r="H171" s="248">
        <v>7.2000000000000002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156</v>
      </c>
      <c r="AU171" s="254" t="s">
        <v>87</v>
      </c>
      <c r="AV171" s="14" t="s">
        <v>87</v>
      </c>
      <c r="AW171" s="14" t="s">
        <v>32</v>
      </c>
      <c r="AX171" s="14" t="s">
        <v>85</v>
      </c>
      <c r="AY171" s="254" t="s">
        <v>146</v>
      </c>
    </row>
    <row r="172" s="2" customFormat="1" ht="24.15" customHeight="1">
      <c r="A172" s="39"/>
      <c r="B172" s="40"/>
      <c r="C172" s="220" t="s">
        <v>216</v>
      </c>
      <c r="D172" s="220" t="s">
        <v>149</v>
      </c>
      <c r="E172" s="221" t="s">
        <v>217</v>
      </c>
      <c r="F172" s="222" t="s">
        <v>218</v>
      </c>
      <c r="G172" s="223" t="s">
        <v>212</v>
      </c>
      <c r="H172" s="224">
        <v>7.2000000000000002</v>
      </c>
      <c r="I172" s="225"/>
      <c r="J172" s="226">
        <f>ROUND(I172*H172,2)</f>
        <v>0</v>
      </c>
      <c r="K172" s="222" t="s">
        <v>153</v>
      </c>
      <c r="L172" s="45"/>
      <c r="M172" s="227" t="s">
        <v>1</v>
      </c>
      <c r="N172" s="228" t="s">
        <v>42</v>
      </c>
      <c r="O172" s="92"/>
      <c r="P172" s="229">
        <f>O172*H172</f>
        <v>0</v>
      </c>
      <c r="Q172" s="229">
        <v>0.00132</v>
      </c>
      <c r="R172" s="229">
        <f>Q172*H172</f>
        <v>0.0095040000000000003</v>
      </c>
      <c r="S172" s="229">
        <v>0.025000000000000001</v>
      </c>
      <c r="T172" s="230">
        <f>S172*H172</f>
        <v>0.18000000000000002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1" t="s">
        <v>154</v>
      </c>
      <c r="AT172" s="231" t="s">
        <v>149</v>
      </c>
      <c r="AU172" s="231" t="s">
        <v>87</v>
      </c>
      <c r="AY172" s="18" t="s">
        <v>146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8" t="s">
        <v>85</v>
      </c>
      <c r="BK172" s="232">
        <f>ROUND(I172*H172,2)</f>
        <v>0</v>
      </c>
      <c r="BL172" s="18" t="s">
        <v>154</v>
      </c>
      <c r="BM172" s="231" t="s">
        <v>219</v>
      </c>
    </row>
    <row r="173" s="13" customFormat="1">
      <c r="A173" s="13"/>
      <c r="B173" s="233"/>
      <c r="C173" s="234"/>
      <c r="D173" s="235" t="s">
        <v>156</v>
      </c>
      <c r="E173" s="236" t="s">
        <v>1</v>
      </c>
      <c r="F173" s="237" t="s">
        <v>214</v>
      </c>
      <c r="G173" s="234"/>
      <c r="H173" s="236" t="s">
        <v>1</v>
      </c>
      <c r="I173" s="238"/>
      <c r="J173" s="234"/>
      <c r="K173" s="234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156</v>
      </c>
      <c r="AU173" s="243" t="s">
        <v>87</v>
      </c>
      <c r="AV173" s="13" t="s">
        <v>85</v>
      </c>
      <c r="AW173" s="13" t="s">
        <v>32</v>
      </c>
      <c r="AX173" s="13" t="s">
        <v>77</v>
      </c>
      <c r="AY173" s="243" t="s">
        <v>146</v>
      </c>
    </row>
    <row r="174" s="14" customFormat="1">
      <c r="A174" s="14"/>
      <c r="B174" s="244"/>
      <c r="C174" s="245"/>
      <c r="D174" s="235" t="s">
        <v>156</v>
      </c>
      <c r="E174" s="246" t="s">
        <v>1</v>
      </c>
      <c r="F174" s="247" t="s">
        <v>215</v>
      </c>
      <c r="G174" s="245"/>
      <c r="H174" s="248">
        <v>7.2000000000000002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156</v>
      </c>
      <c r="AU174" s="254" t="s">
        <v>87</v>
      </c>
      <c r="AV174" s="14" t="s">
        <v>87</v>
      </c>
      <c r="AW174" s="14" t="s">
        <v>32</v>
      </c>
      <c r="AX174" s="14" t="s">
        <v>85</v>
      </c>
      <c r="AY174" s="254" t="s">
        <v>146</v>
      </c>
    </row>
    <row r="175" s="2" customFormat="1" ht="24.15" customHeight="1">
      <c r="A175" s="39"/>
      <c r="B175" s="40"/>
      <c r="C175" s="220" t="s">
        <v>8</v>
      </c>
      <c r="D175" s="220" t="s">
        <v>149</v>
      </c>
      <c r="E175" s="221" t="s">
        <v>220</v>
      </c>
      <c r="F175" s="222" t="s">
        <v>221</v>
      </c>
      <c r="G175" s="223" t="s">
        <v>152</v>
      </c>
      <c r="H175" s="224">
        <v>265.74000000000001</v>
      </c>
      <c r="I175" s="225"/>
      <c r="J175" s="226">
        <f>ROUND(I175*H175,2)</f>
        <v>0</v>
      </c>
      <c r="K175" s="222" t="s">
        <v>153</v>
      </c>
      <c r="L175" s="45"/>
      <c r="M175" s="227" t="s">
        <v>1</v>
      </c>
      <c r="N175" s="228" t="s">
        <v>42</v>
      </c>
      <c r="O175" s="92"/>
      <c r="P175" s="229">
        <f>O175*H175</f>
        <v>0</v>
      </c>
      <c r="Q175" s="229">
        <v>0</v>
      </c>
      <c r="R175" s="229">
        <f>Q175*H175</f>
        <v>0</v>
      </c>
      <c r="S175" s="229">
        <v>0.068000000000000005</v>
      </c>
      <c r="T175" s="230">
        <f>S175*H175</f>
        <v>18.070320000000002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1" t="s">
        <v>154</v>
      </c>
      <c r="AT175" s="231" t="s">
        <v>149</v>
      </c>
      <c r="AU175" s="231" t="s">
        <v>87</v>
      </c>
      <c r="AY175" s="18" t="s">
        <v>146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8" t="s">
        <v>85</v>
      </c>
      <c r="BK175" s="232">
        <f>ROUND(I175*H175,2)</f>
        <v>0</v>
      </c>
      <c r="BL175" s="18" t="s">
        <v>154</v>
      </c>
      <c r="BM175" s="231" t="s">
        <v>222</v>
      </c>
    </row>
    <row r="176" s="14" customFormat="1">
      <c r="A176" s="14"/>
      <c r="B176" s="244"/>
      <c r="C176" s="245"/>
      <c r="D176" s="235" t="s">
        <v>156</v>
      </c>
      <c r="E176" s="246" t="s">
        <v>1</v>
      </c>
      <c r="F176" s="247" t="s">
        <v>223</v>
      </c>
      <c r="G176" s="245"/>
      <c r="H176" s="248">
        <v>33.445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156</v>
      </c>
      <c r="AU176" s="254" t="s">
        <v>87</v>
      </c>
      <c r="AV176" s="14" t="s">
        <v>87</v>
      </c>
      <c r="AW176" s="14" t="s">
        <v>32</v>
      </c>
      <c r="AX176" s="14" t="s">
        <v>77</v>
      </c>
      <c r="AY176" s="254" t="s">
        <v>146</v>
      </c>
    </row>
    <row r="177" s="14" customFormat="1">
      <c r="A177" s="14"/>
      <c r="B177" s="244"/>
      <c r="C177" s="245"/>
      <c r="D177" s="235" t="s">
        <v>156</v>
      </c>
      <c r="E177" s="246" t="s">
        <v>1</v>
      </c>
      <c r="F177" s="247" t="s">
        <v>224</v>
      </c>
      <c r="G177" s="245"/>
      <c r="H177" s="248">
        <v>33.445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156</v>
      </c>
      <c r="AU177" s="254" t="s">
        <v>87</v>
      </c>
      <c r="AV177" s="14" t="s">
        <v>87</v>
      </c>
      <c r="AW177" s="14" t="s">
        <v>32</v>
      </c>
      <c r="AX177" s="14" t="s">
        <v>77</v>
      </c>
      <c r="AY177" s="254" t="s">
        <v>146</v>
      </c>
    </row>
    <row r="178" s="14" customFormat="1">
      <c r="A178" s="14"/>
      <c r="B178" s="244"/>
      <c r="C178" s="245"/>
      <c r="D178" s="235" t="s">
        <v>156</v>
      </c>
      <c r="E178" s="246" t="s">
        <v>1</v>
      </c>
      <c r="F178" s="247" t="s">
        <v>225</v>
      </c>
      <c r="G178" s="245"/>
      <c r="H178" s="248">
        <v>32.534999999999997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156</v>
      </c>
      <c r="AU178" s="254" t="s">
        <v>87</v>
      </c>
      <c r="AV178" s="14" t="s">
        <v>87</v>
      </c>
      <c r="AW178" s="14" t="s">
        <v>32</v>
      </c>
      <c r="AX178" s="14" t="s">
        <v>77</v>
      </c>
      <c r="AY178" s="254" t="s">
        <v>146</v>
      </c>
    </row>
    <row r="179" s="14" customFormat="1">
      <c r="A179" s="14"/>
      <c r="B179" s="244"/>
      <c r="C179" s="245"/>
      <c r="D179" s="235" t="s">
        <v>156</v>
      </c>
      <c r="E179" s="246" t="s">
        <v>1</v>
      </c>
      <c r="F179" s="247" t="s">
        <v>226</v>
      </c>
      <c r="G179" s="245"/>
      <c r="H179" s="248">
        <v>32.534999999999997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156</v>
      </c>
      <c r="AU179" s="254" t="s">
        <v>87</v>
      </c>
      <c r="AV179" s="14" t="s">
        <v>87</v>
      </c>
      <c r="AW179" s="14" t="s">
        <v>32</v>
      </c>
      <c r="AX179" s="14" t="s">
        <v>77</v>
      </c>
      <c r="AY179" s="254" t="s">
        <v>146</v>
      </c>
    </row>
    <row r="180" s="14" customFormat="1">
      <c r="A180" s="14"/>
      <c r="B180" s="244"/>
      <c r="C180" s="245"/>
      <c r="D180" s="235" t="s">
        <v>156</v>
      </c>
      <c r="E180" s="246" t="s">
        <v>1</v>
      </c>
      <c r="F180" s="247" t="s">
        <v>227</v>
      </c>
      <c r="G180" s="245"/>
      <c r="H180" s="248">
        <v>33.445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156</v>
      </c>
      <c r="AU180" s="254" t="s">
        <v>87</v>
      </c>
      <c r="AV180" s="14" t="s">
        <v>87</v>
      </c>
      <c r="AW180" s="14" t="s">
        <v>32</v>
      </c>
      <c r="AX180" s="14" t="s">
        <v>77</v>
      </c>
      <c r="AY180" s="254" t="s">
        <v>146</v>
      </c>
    </row>
    <row r="181" s="14" customFormat="1">
      <c r="A181" s="14"/>
      <c r="B181" s="244"/>
      <c r="C181" s="245"/>
      <c r="D181" s="235" t="s">
        <v>156</v>
      </c>
      <c r="E181" s="246" t="s">
        <v>1</v>
      </c>
      <c r="F181" s="247" t="s">
        <v>228</v>
      </c>
      <c r="G181" s="245"/>
      <c r="H181" s="248">
        <v>33.445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156</v>
      </c>
      <c r="AU181" s="254" t="s">
        <v>87</v>
      </c>
      <c r="AV181" s="14" t="s">
        <v>87</v>
      </c>
      <c r="AW181" s="14" t="s">
        <v>32</v>
      </c>
      <c r="AX181" s="14" t="s">
        <v>77</v>
      </c>
      <c r="AY181" s="254" t="s">
        <v>146</v>
      </c>
    </row>
    <row r="182" s="14" customFormat="1">
      <c r="A182" s="14"/>
      <c r="B182" s="244"/>
      <c r="C182" s="245"/>
      <c r="D182" s="235" t="s">
        <v>156</v>
      </c>
      <c r="E182" s="246" t="s">
        <v>1</v>
      </c>
      <c r="F182" s="247" t="s">
        <v>229</v>
      </c>
      <c r="G182" s="245"/>
      <c r="H182" s="248">
        <v>33.445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156</v>
      </c>
      <c r="AU182" s="254" t="s">
        <v>87</v>
      </c>
      <c r="AV182" s="14" t="s">
        <v>87</v>
      </c>
      <c r="AW182" s="14" t="s">
        <v>32</v>
      </c>
      <c r="AX182" s="14" t="s">
        <v>77</v>
      </c>
      <c r="AY182" s="254" t="s">
        <v>146</v>
      </c>
    </row>
    <row r="183" s="14" customFormat="1">
      <c r="A183" s="14"/>
      <c r="B183" s="244"/>
      <c r="C183" s="245"/>
      <c r="D183" s="235" t="s">
        <v>156</v>
      </c>
      <c r="E183" s="246" t="s">
        <v>1</v>
      </c>
      <c r="F183" s="247" t="s">
        <v>230</v>
      </c>
      <c r="G183" s="245"/>
      <c r="H183" s="248">
        <v>33.445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156</v>
      </c>
      <c r="AU183" s="254" t="s">
        <v>87</v>
      </c>
      <c r="AV183" s="14" t="s">
        <v>87</v>
      </c>
      <c r="AW183" s="14" t="s">
        <v>32</v>
      </c>
      <c r="AX183" s="14" t="s">
        <v>77</v>
      </c>
      <c r="AY183" s="254" t="s">
        <v>146</v>
      </c>
    </row>
    <row r="184" s="15" customFormat="1">
      <c r="A184" s="15"/>
      <c r="B184" s="255"/>
      <c r="C184" s="256"/>
      <c r="D184" s="235" t="s">
        <v>156</v>
      </c>
      <c r="E184" s="257" t="s">
        <v>1</v>
      </c>
      <c r="F184" s="258" t="s">
        <v>166</v>
      </c>
      <c r="G184" s="256"/>
      <c r="H184" s="259">
        <v>265.74000000000001</v>
      </c>
      <c r="I184" s="260"/>
      <c r="J184" s="256"/>
      <c r="K184" s="256"/>
      <c r="L184" s="261"/>
      <c r="M184" s="262"/>
      <c r="N184" s="263"/>
      <c r="O184" s="263"/>
      <c r="P184" s="263"/>
      <c r="Q184" s="263"/>
      <c r="R184" s="263"/>
      <c r="S184" s="263"/>
      <c r="T184" s="264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5" t="s">
        <v>156</v>
      </c>
      <c r="AU184" s="265" t="s">
        <v>87</v>
      </c>
      <c r="AV184" s="15" t="s">
        <v>154</v>
      </c>
      <c r="AW184" s="15" t="s">
        <v>32</v>
      </c>
      <c r="AX184" s="15" t="s">
        <v>85</v>
      </c>
      <c r="AY184" s="265" t="s">
        <v>146</v>
      </c>
    </row>
    <row r="185" s="2" customFormat="1" ht="21.75" customHeight="1">
      <c r="A185" s="39"/>
      <c r="B185" s="40"/>
      <c r="C185" s="220" t="s">
        <v>231</v>
      </c>
      <c r="D185" s="220" t="s">
        <v>149</v>
      </c>
      <c r="E185" s="221" t="s">
        <v>232</v>
      </c>
      <c r="F185" s="222" t="s">
        <v>233</v>
      </c>
      <c r="G185" s="223" t="s">
        <v>152</v>
      </c>
      <c r="H185" s="224">
        <v>46.600000000000001</v>
      </c>
      <c r="I185" s="225"/>
      <c r="J185" s="226">
        <f>ROUND(I185*H185,2)</f>
        <v>0</v>
      </c>
      <c r="K185" s="222" t="s">
        <v>153</v>
      </c>
      <c r="L185" s="45"/>
      <c r="M185" s="227" t="s">
        <v>1</v>
      </c>
      <c r="N185" s="228" t="s">
        <v>42</v>
      </c>
      <c r="O185" s="92"/>
      <c r="P185" s="229">
        <f>O185*H185</f>
        <v>0</v>
      </c>
      <c r="Q185" s="229">
        <v>0</v>
      </c>
      <c r="R185" s="229">
        <f>Q185*H185</f>
        <v>0</v>
      </c>
      <c r="S185" s="229">
        <v>0.072999999999999995</v>
      </c>
      <c r="T185" s="230">
        <f>S185*H185</f>
        <v>3.4017999999999997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1" t="s">
        <v>154</v>
      </c>
      <c r="AT185" s="231" t="s">
        <v>149</v>
      </c>
      <c r="AU185" s="231" t="s">
        <v>87</v>
      </c>
      <c r="AY185" s="18" t="s">
        <v>146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8" t="s">
        <v>85</v>
      </c>
      <c r="BK185" s="232">
        <f>ROUND(I185*H185,2)</f>
        <v>0</v>
      </c>
      <c r="BL185" s="18" t="s">
        <v>154</v>
      </c>
      <c r="BM185" s="231" t="s">
        <v>234</v>
      </c>
    </row>
    <row r="186" s="14" customFormat="1">
      <c r="A186" s="14"/>
      <c r="B186" s="244"/>
      <c r="C186" s="245"/>
      <c r="D186" s="235" t="s">
        <v>156</v>
      </c>
      <c r="E186" s="246" t="s">
        <v>1</v>
      </c>
      <c r="F186" s="247" t="s">
        <v>235</v>
      </c>
      <c r="G186" s="245"/>
      <c r="H186" s="248">
        <v>46.600000000000001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156</v>
      </c>
      <c r="AU186" s="254" t="s">
        <v>87</v>
      </c>
      <c r="AV186" s="14" t="s">
        <v>87</v>
      </c>
      <c r="AW186" s="14" t="s">
        <v>32</v>
      </c>
      <c r="AX186" s="14" t="s">
        <v>85</v>
      </c>
      <c r="AY186" s="254" t="s">
        <v>146</v>
      </c>
    </row>
    <row r="187" s="12" customFormat="1" ht="22.8" customHeight="1">
      <c r="A187" s="12"/>
      <c r="B187" s="204"/>
      <c r="C187" s="205"/>
      <c r="D187" s="206" t="s">
        <v>76</v>
      </c>
      <c r="E187" s="218" t="s">
        <v>236</v>
      </c>
      <c r="F187" s="218" t="s">
        <v>237</v>
      </c>
      <c r="G187" s="205"/>
      <c r="H187" s="205"/>
      <c r="I187" s="208"/>
      <c r="J187" s="219">
        <f>BK187</f>
        <v>0</v>
      </c>
      <c r="K187" s="205"/>
      <c r="L187" s="210"/>
      <c r="M187" s="211"/>
      <c r="N187" s="212"/>
      <c r="O187" s="212"/>
      <c r="P187" s="213">
        <f>SUM(P188:P194)</f>
        <v>0</v>
      </c>
      <c r="Q187" s="212"/>
      <c r="R187" s="213">
        <f>SUM(R188:R194)</f>
        <v>0</v>
      </c>
      <c r="S187" s="212"/>
      <c r="T187" s="214">
        <f>SUM(T188:T194)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5" t="s">
        <v>85</v>
      </c>
      <c r="AT187" s="216" t="s">
        <v>76</v>
      </c>
      <c r="AU187" s="216" t="s">
        <v>85</v>
      </c>
      <c r="AY187" s="215" t="s">
        <v>146</v>
      </c>
      <c r="BK187" s="217">
        <f>SUM(BK188:BK194)</f>
        <v>0</v>
      </c>
    </row>
    <row r="188" s="2" customFormat="1" ht="24.15" customHeight="1">
      <c r="A188" s="39"/>
      <c r="B188" s="40"/>
      <c r="C188" s="220" t="s">
        <v>238</v>
      </c>
      <c r="D188" s="220" t="s">
        <v>149</v>
      </c>
      <c r="E188" s="221" t="s">
        <v>239</v>
      </c>
      <c r="F188" s="222" t="s">
        <v>240</v>
      </c>
      <c r="G188" s="223" t="s">
        <v>241</v>
      </c>
      <c r="H188" s="224">
        <v>42.777999999999999</v>
      </c>
      <c r="I188" s="225"/>
      <c r="J188" s="226">
        <f>ROUND(I188*H188,2)</f>
        <v>0</v>
      </c>
      <c r="K188" s="222" t="s">
        <v>153</v>
      </c>
      <c r="L188" s="45"/>
      <c r="M188" s="227" t="s">
        <v>1</v>
      </c>
      <c r="N188" s="228" t="s">
        <v>42</v>
      </c>
      <c r="O188" s="92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1" t="s">
        <v>154</v>
      </c>
      <c r="AT188" s="231" t="s">
        <v>149</v>
      </c>
      <c r="AU188" s="231" t="s">
        <v>87</v>
      </c>
      <c r="AY188" s="18" t="s">
        <v>146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8" t="s">
        <v>85</v>
      </c>
      <c r="BK188" s="232">
        <f>ROUND(I188*H188,2)</f>
        <v>0</v>
      </c>
      <c r="BL188" s="18" t="s">
        <v>154</v>
      </c>
      <c r="BM188" s="231" t="s">
        <v>242</v>
      </c>
    </row>
    <row r="189" s="2" customFormat="1" ht="24.15" customHeight="1">
      <c r="A189" s="39"/>
      <c r="B189" s="40"/>
      <c r="C189" s="220" t="s">
        <v>243</v>
      </c>
      <c r="D189" s="220" t="s">
        <v>149</v>
      </c>
      <c r="E189" s="221" t="s">
        <v>244</v>
      </c>
      <c r="F189" s="222" t="s">
        <v>245</v>
      </c>
      <c r="G189" s="223" t="s">
        <v>241</v>
      </c>
      <c r="H189" s="224">
        <v>42.777999999999999</v>
      </c>
      <c r="I189" s="225"/>
      <c r="J189" s="226">
        <f>ROUND(I189*H189,2)</f>
        <v>0</v>
      </c>
      <c r="K189" s="222" t="s">
        <v>153</v>
      </c>
      <c r="L189" s="45"/>
      <c r="M189" s="227" t="s">
        <v>1</v>
      </c>
      <c r="N189" s="228" t="s">
        <v>42</v>
      </c>
      <c r="O189" s="92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1" t="s">
        <v>154</v>
      </c>
      <c r="AT189" s="231" t="s">
        <v>149</v>
      </c>
      <c r="AU189" s="231" t="s">
        <v>87</v>
      </c>
      <c r="AY189" s="18" t="s">
        <v>146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8" t="s">
        <v>85</v>
      </c>
      <c r="BK189" s="232">
        <f>ROUND(I189*H189,2)</f>
        <v>0</v>
      </c>
      <c r="BL189" s="18" t="s">
        <v>154</v>
      </c>
      <c r="BM189" s="231" t="s">
        <v>246</v>
      </c>
    </row>
    <row r="190" s="2" customFormat="1" ht="24.15" customHeight="1">
      <c r="A190" s="39"/>
      <c r="B190" s="40"/>
      <c r="C190" s="220" t="s">
        <v>247</v>
      </c>
      <c r="D190" s="220" t="s">
        <v>149</v>
      </c>
      <c r="E190" s="221" t="s">
        <v>248</v>
      </c>
      <c r="F190" s="222" t="s">
        <v>249</v>
      </c>
      <c r="G190" s="223" t="s">
        <v>241</v>
      </c>
      <c r="H190" s="224">
        <v>42.777999999999999</v>
      </c>
      <c r="I190" s="225"/>
      <c r="J190" s="226">
        <f>ROUND(I190*H190,2)</f>
        <v>0</v>
      </c>
      <c r="K190" s="222" t="s">
        <v>153</v>
      </c>
      <c r="L190" s="45"/>
      <c r="M190" s="227" t="s">
        <v>1</v>
      </c>
      <c r="N190" s="228" t="s">
        <v>42</v>
      </c>
      <c r="O190" s="92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1" t="s">
        <v>154</v>
      </c>
      <c r="AT190" s="231" t="s">
        <v>149</v>
      </c>
      <c r="AU190" s="231" t="s">
        <v>87</v>
      </c>
      <c r="AY190" s="18" t="s">
        <v>146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8" t="s">
        <v>85</v>
      </c>
      <c r="BK190" s="232">
        <f>ROUND(I190*H190,2)</f>
        <v>0</v>
      </c>
      <c r="BL190" s="18" t="s">
        <v>154</v>
      </c>
      <c r="BM190" s="231" t="s">
        <v>250</v>
      </c>
    </row>
    <row r="191" s="2" customFormat="1" ht="33" customHeight="1">
      <c r="A191" s="39"/>
      <c r="B191" s="40"/>
      <c r="C191" s="220" t="s">
        <v>251</v>
      </c>
      <c r="D191" s="220" t="s">
        <v>149</v>
      </c>
      <c r="E191" s="221" t="s">
        <v>252</v>
      </c>
      <c r="F191" s="222" t="s">
        <v>253</v>
      </c>
      <c r="G191" s="223" t="s">
        <v>241</v>
      </c>
      <c r="H191" s="224">
        <v>6.3760000000000003</v>
      </c>
      <c r="I191" s="225"/>
      <c r="J191" s="226">
        <f>ROUND(I191*H191,2)</f>
        <v>0</v>
      </c>
      <c r="K191" s="222" t="s">
        <v>153</v>
      </c>
      <c r="L191" s="45"/>
      <c r="M191" s="227" t="s">
        <v>1</v>
      </c>
      <c r="N191" s="228" t="s">
        <v>42</v>
      </c>
      <c r="O191" s="92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1" t="s">
        <v>154</v>
      </c>
      <c r="AT191" s="231" t="s">
        <v>149</v>
      </c>
      <c r="AU191" s="231" t="s">
        <v>87</v>
      </c>
      <c r="AY191" s="18" t="s">
        <v>146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8" t="s">
        <v>85</v>
      </c>
      <c r="BK191" s="232">
        <f>ROUND(I191*H191,2)</f>
        <v>0</v>
      </c>
      <c r="BL191" s="18" t="s">
        <v>154</v>
      </c>
      <c r="BM191" s="231" t="s">
        <v>254</v>
      </c>
    </row>
    <row r="192" s="2" customFormat="1" ht="33" customHeight="1">
      <c r="A192" s="39"/>
      <c r="B192" s="40"/>
      <c r="C192" s="220" t="s">
        <v>255</v>
      </c>
      <c r="D192" s="220" t="s">
        <v>149</v>
      </c>
      <c r="E192" s="221" t="s">
        <v>256</v>
      </c>
      <c r="F192" s="222" t="s">
        <v>257</v>
      </c>
      <c r="G192" s="223" t="s">
        <v>241</v>
      </c>
      <c r="H192" s="224">
        <v>20.727</v>
      </c>
      <c r="I192" s="225"/>
      <c r="J192" s="226">
        <f>ROUND(I192*H192,2)</f>
        <v>0</v>
      </c>
      <c r="K192" s="222" t="s">
        <v>153</v>
      </c>
      <c r="L192" s="45"/>
      <c r="M192" s="227" t="s">
        <v>1</v>
      </c>
      <c r="N192" s="228" t="s">
        <v>42</v>
      </c>
      <c r="O192" s="92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1" t="s">
        <v>154</v>
      </c>
      <c r="AT192" s="231" t="s">
        <v>149</v>
      </c>
      <c r="AU192" s="231" t="s">
        <v>87</v>
      </c>
      <c r="AY192" s="18" t="s">
        <v>146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8" t="s">
        <v>85</v>
      </c>
      <c r="BK192" s="232">
        <f>ROUND(I192*H192,2)</f>
        <v>0</v>
      </c>
      <c r="BL192" s="18" t="s">
        <v>154</v>
      </c>
      <c r="BM192" s="231" t="s">
        <v>258</v>
      </c>
    </row>
    <row r="193" s="2" customFormat="1" ht="33" customHeight="1">
      <c r="A193" s="39"/>
      <c r="B193" s="40"/>
      <c r="C193" s="220" t="s">
        <v>259</v>
      </c>
      <c r="D193" s="220" t="s">
        <v>149</v>
      </c>
      <c r="E193" s="221" t="s">
        <v>260</v>
      </c>
      <c r="F193" s="222" t="s">
        <v>261</v>
      </c>
      <c r="G193" s="223" t="s">
        <v>241</v>
      </c>
      <c r="H193" s="224">
        <v>12.866</v>
      </c>
      <c r="I193" s="225"/>
      <c r="J193" s="226">
        <f>ROUND(I193*H193,2)</f>
        <v>0</v>
      </c>
      <c r="K193" s="222" t="s">
        <v>153</v>
      </c>
      <c r="L193" s="45"/>
      <c r="M193" s="227" t="s">
        <v>1</v>
      </c>
      <c r="N193" s="228" t="s">
        <v>42</v>
      </c>
      <c r="O193" s="92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1" t="s">
        <v>154</v>
      </c>
      <c r="AT193" s="231" t="s">
        <v>149</v>
      </c>
      <c r="AU193" s="231" t="s">
        <v>87</v>
      </c>
      <c r="AY193" s="18" t="s">
        <v>146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8" t="s">
        <v>85</v>
      </c>
      <c r="BK193" s="232">
        <f>ROUND(I193*H193,2)</f>
        <v>0</v>
      </c>
      <c r="BL193" s="18" t="s">
        <v>154</v>
      </c>
      <c r="BM193" s="231" t="s">
        <v>262</v>
      </c>
    </row>
    <row r="194" s="2" customFormat="1" ht="33" customHeight="1">
      <c r="A194" s="39"/>
      <c r="B194" s="40"/>
      <c r="C194" s="220" t="s">
        <v>263</v>
      </c>
      <c r="D194" s="220" t="s">
        <v>149</v>
      </c>
      <c r="E194" s="221" t="s">
        <v>264</v>
      </c>
      <c r="F194" s="222" t="s">
        <v>265</v>
      </c>
      <c r="G194" s="223" t="s">
        <v>241</v>
      </c>
      <c r="H194" s="224">
        <v>2.8100000000000001</v>
      </c>
      <c r="I194" s="225"/>
      <c r="J194" s="226">
        <f>ROUND(I194*H194,2)</f>
        <v>0</v>
      </c>
      <c r="K194" s="222" t="s">
        <v>153</v>
      </c>
      <c r="L194" s="45"/>
      <c r="M194" s="227" t="s">
        <v>1</v>
      </c>
      <c r="N194" s="228" t="s">
        <v>42</v>
      </c>
      <c r="O194" s="92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1" t="s">
        <v>154</v>
      </c>
      <c r="AT194" s="231" t="s">
        <v>149</v>
      </c>
      <c r="AU194" s="231" t="s">
        <v>87</v>
      </c>
      <c r="AY194" s="18" t="s">
        <v>146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8" t="s">
        <v>85</v>
      </c>
      <c r="BK194" s="232">
        <f>ROUND(I194*H194,2)</f>
        <v>0</v>
      </c>
      <c r="BL194" s="18" t="s">
        <v>154</v>
      </c>
      <c r="BM194" s="231" t="s">
        <v>266</v>
      </c>
    </row>
    <row r="195" s="12" customFormat="1" ht="22.8" customHeight="1">
      <c r="A195" s="12"/>
      <c r="B195" s="204"/>
      <c r="C195" s="205"/>
      <c r="D195" s="206" t="s">
        <v>76</v>
      </c>
      <c r="E195" s="218" t="s">
        <v>267</v>
      </c>
      <c r="F195" s="218" t="s">
        <v>268</v>
      </c>
      <c r="G195" s="205"/>
      <c r="H195" s="205"/>
      <c r="I195" s="208"/>
      <c r="J195" s="219">
        <f>BK195</f>
        <v>0</v>
      </c>
      <c r="K195" s="205"/>
      <c r="L195" s="210"/>
      <c r="M195" s="211"/>
      <c r="N195" s="212"/>
      <c r="O195" s="212"/>
      <c r="P195" s="213">
        <f>P196</f>
        <v>0</v>
      </c>
      <c r="Q195" s="212"/>
      <c r="R195" s="213">
        <f>R196</f>
        <v>0</v>
      </c>
      <c r="S195" s="212"/>
      <c r="T195" s="214">
        <f>T196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5" t="s">
        <v>85</v>
      </c>
      <c r="AT195" s="216" t="s">
        <v>76</v>
      </c>
      <c r="AU195" s="216" t="s">
        <v>85</v>
      </c>
      <c r="AY195" s="215" t="s">
        <v>146</v>
      </c>
      <c r="BK195" s="217">
        <f>BK196</f>
        <v>0</v>
      </c>
    </row>
    <row r="196" s="2" customFormat="1" ht="24.15" customHeight="1">
      <c r="A196" s="39"/>
      <c r="B196" s="40"/>
      <c r="C196" s="220" t="s">
        <v>7</v>
      </c>
      <c r="D196" s="220" t="s">
        <v>149</v>
      </c>
      <c r="E196" s="221" t="s">
        <v>269</v>
      </c>
      <c r="F196" s="222" t="s">
        <v>270</v>
      </c>
      <c r="G196" s="223" t="s">
        <v>241</v>
      </c>
      <c r="H196" s="224">
        <v>9.1039999999999992</v>
      </c>
      <c r="I196" s="225"/>
      <c r="J196" s="226">
        <f>ROUND(I196*H196,2)</f>
        <v>0</v>
      </c>
      <c r="K196" s="222" t="s">
        <v>153</v>
      </c>
      <c r="L196" s="45"/>
      <c r="M196" s="227" t="s">
        <v>1</v>
      </c>
      <c r="N196" s="228" t="s">
        <v>42</v>
      </c>
      <c r="O196" s="92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1" t="s">
        <v>154</v>
      </c>
      <c r="AT196" s="231" t="s">
        <v>149</v>
      </c>
      <c r="AU196" s="231" t="s">
        <v>87</v>
      </c>
      <c r="AY196" s="18" t="s">
        <v>146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8" t="s">
        <v>85</v>
      </c>
      <c r="BK196" s="232">
        <f>ROUND(I196*H196,2)</f>
        <v>0</v>
      </c>
      <c r="BL196" s="18" t="s">
        <v>154</v>
      </c>
      <c r="BM196" s="231" t="s">
        <v>271</v>
      </c>
    </row>
    <row r="197" s="12" customFormat="1" ht="25.92" customHeight="1">
      <c r="A197" s="12"/>
      <c r="B197" s="204"/>
      <c r="C197" s="205"/>
      <c r="D197" s="206" t="s">
        <v>76</v>
      </c>
      <c r="E197" s="207" t="s">
        <v>272</v>
      </c>
      <c r="F197" s="207" t="s">
        <v>273</v>
      </c>
      <c r="G197" s="205"/>
      <c r="H197" s="205"/>
      <c r="I197" s="208"/>
      <c r="J197" s="209">
        <f>BK197</f>
        <v>0</v>
      </c>
      <c r="K197" s="205"/>
      <c r="L197" s="210"/>
      <c r="M197" s="211"/>
      <c r="N197" s="212"/>
      <c r="O197" s="212"/>
      <c r="P197" s="213">
        <f>P198+P202+P216+P238+P306+P314+P340</f>
        <v>0</v>
      </c>
      <c r="Q197" s="212"/>
      <c r="R197" s="213">
        <f>R198+R202+R216+R238+R306+R314+R340</f>
        <v>17.403020859999998</v>
      </c>
      <c r="S197" s="212"/>
      <c r="T197" s="214">
        <f>T198+T202+T216+T238+T306+T314+T340</f>
        <v>10.1938134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5" t="s">
        <v>87</v>
      </c>
      <c r="AT197" s="216" t="s">
        <v>76</v>
      </c>
      <c r="AU197" s="216" t="s">
        <v>77</v>
      </c>
      <c r="AY197" s="215" t="s">
        <v>146</v>
      </c>
      <c r="BK197" s="217">
        <f>BK198+BK202+BK216+BK238+BK306+BK314+BK340</f>
        <v>0</v>
      </c>
    </row>
    <row r="198" s="12" customFormat="1" ht="22.8" customHeight="1">
      <c r="A198" s="12"/>
      <c r="B198" s="204"/>
      <c r="C198" s="205"/>
      <c r="D198" s="206" t="s">
        <v>76</v>
      </c>
      <c r="E198" s="218" t="s">
        <v>274</v>
      </c>
      <c r="F198" s="218" t="s">
        <v>275</v>
      </c>
      <c r="G198" s="205"/>
      <c r="H198" s="205"/>
      <c r="I198" s="208"/>
      <c r="J198" s="219">
        <f>BK198</f>
        <v>0</v>
      </c>
      <c r="K198" s="205"/>
      <c r="L198" s="210"/>
      <c r="M198" s="211"/>
      <c r="N198" s="212"/>
      <c r="O198" s="212"/>
      <c r="P198" s="213">
        <f>SUM(P199:P201)</f>
        <v>0</v>
      </c>
      <c r="Q198" s="212"/>
      <c r="R198" s="213">
        <f>SUM(R199:R201)</f>
        <v>0</v>
      </c>
      <c r="S198" s="212"/>
      <c r="T198" s="214">
        <f>SUM(T199:T201)</f>
        <v>0.18640000000000001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5" t="s">
        <v>87</v>
      </c>
      <c r="AT198" s="216" t="s">
        <v>76</v>
      </c>
      <c r="AU198" s="216" t="s">
        <v>85</v>
      </c>
      <c r="AY198" s="215" t="s">
        <v>146</v>
      </c>
      <c r="BK198" s="217">
        <f>SUM(BK199:BK201)</f>
        <v>0</v>
      </c>
    </row>
    <row r="199" s="2" customFormat="1" ht="16.5" customHeight="1">
      <c r="A199" s="39"/>
      <c r="B199" s="40"/>
      <c r="C199" s="220" t="s">
        <v>276</v>
      </c>
      <c r="D199" s="220" t="s">
        <v>149</v>
      </c>
      <c r="E199" s="221" t="s">
        <v>277</v>
      </c>
      <c r="F199" s="222" t="s">
        <v>278</v>
      </c>
      <c r="G199" s="223" t="s">
        <v>152</v>
      </c>
      <c r="H199" s="224">
        <v>46.600000000000001</v>
      </c>
      <c r="I199" s="225"/>
      <c r="J199" s="226">
        <f>ROUND(I199*H199,2)</f>
        <v>0</v>
      </c>
      <c r="K199" s="222" t="s">
        <v>153</v>
      </c>
      <c r="L199" s="45"/>
      <c r="M199" s="227" t="s">
        <v>1</v>
      </c>
      <c r="N199" s="228" t="s">
        <v>42</v>
      </c>
      <c r="O199" s="92"/>
      <c r="P199" s="229">
        <f>O199*H199</f>
        <v>0</v>
      </c>
      <c r="Q199" s="229">
        <v>0</v>
      </c>
      <c r="R199" s="229">
        <f>Q199*H199</f>
        <v>0</v>
      </c>
      <c r="S199" s="229">
        <v>0.0040000000000000001</v>
      </c>
      <c r="T199" s="230">
        <f>S199*H199</f>
        <v>0.18640000000000001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1" t="s">
        <v>247</v>
      </c>
      <c r="AT199" s="231" t="s">
        <v>149</v>
      </c>
      <c r="AU199" s="231" t="s">
        <v>87</v>
      </c>
      <c r="AY199" s="18" t="s">
        <v>146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8" t="s">
        <v>85</v>
      </c>
      <c r="BK199" s="232">
        <f>ROUND(I199*H199,2)</f>
        <v>0</v>
      </c>
      <c r="BL199" s="18" t="s">
        <v>247</v>
      </c>
      <c r="BM199" s="231" t="s">
        <v>279</v>
      </c>
    </row>
    <row r="200" s="14" customFormat="1">
      <c r="A200" s="14"/>
      <c r="B200" s="244"/>
      <c r="C200" s="245"/>
      <c r="D200" s="235" t="s">
        <v>156</v>
      </c>
      <c r="E200" s="246" t="s">
        <v>1</v>
      </c>
      <c r="F200" s="247" t="s">
        <v>280</v>
      </c>
      <c r="G200" s="245"/>
      <c r="H200" s="248">
        <v>46.600000000000001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156</v>
      </c>
      <c r="AU200" s="254" t="s">
        <v>87</v>
      </c>
      <c r="AV200" s="14" t="s">
        <v>87</v>
      </c>
      <c r="AW200" s="14" t="s">
        <v>32</v>
      </c>
      <c r="AX200" s="14" t="s">
        <v>85</v>
      </c>
      <c r="AY200" s="254" t="s">
        <v>146</v>
      </c>
    </row>
    <row r="201" s="2" customFormat="1" ht="33" customHeight="1">
      <c r="A201" s="39"/>
      <c r="B201" s="40"/>
      <c r="C201" s="220" t="s">
        <v>281</v>
      </c>
      <c r="D201" s="220" t="s">
        <v>149</v>
      </c>
      <c r="E201" s="221" t="s">
        <v>282</v>
      </c>
      <c r="F201" s="222" t="s">
        <v>283</v>
      </c>
      <c r="G201" s="223" t="s">
        <v>284</v>
      </c>
      <c r="H201" s="266"/>
      <c r="I201" s="225"/>
      <c r="J201" s="226">
        <f>ROUND(I201*H201,2)</f>
        <v>0</v>
      </c>
      <c r="K201" s="222" t="s">
        <v>153</v>
      </c>
      <c r="L201" s="45"/>
      <c r="M201" s="227" t="s">
        <v>1</v>
      </c>
      <c r="N201" s="228" t="s">
        <v>42</v>
      </c>
      <c r="O201" s="92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1" t="s">
        <v>247</v>
      </c>
      <c r="AT201" s="231" t="s">
        <v>149</v>
      </c>
      <c r="AU201" s="231" t="s">
        <v>87</v>
      </c>
      <c r="AY201" s="18" t="s">
        <v>146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8" t="s">
        <v>85</v>
      </c>
      <c r="BK201" s="232">
        <f>ROUND(I201*H201,2)</f>
        <v>0</v>
      </c>
      <c r="BL201" s="18" t="s">
        <v>247</v>
      </c>
      <c r="BM201" s="231" t="s">
        <v>285</v>
      </c>
    </row>
    <row r="202" s="12" customFormat="1" ht="22.8" customHeight="1">
      <c r="A202" s="12"/>
      <c r="B202" s="204"/>
      <c r="C202" s="205"/>
      <c r="D202" s="206" t="s">
        <v>76</v>
      </c>
      <c r="E202" s="218" t="s">
        <v>286</v>
      </c>
      <c r="F202" s="218" t="s">
        <v>287</v>
      </c>
      <c r="G202" s="205"/>
      <c r="H202" s="205"/>
      <c r="I202" s="208"/>
      <c r="J202" s="219">
        <f>BK202</f>
        <v>0</v>
      </c>
      <c r="K202" s="205"/>
      <c r="L202" s="210"/>
      <c r="M202" s="211"/>
      <c r="N202" s="212"/>
      <c r="O202" s="212"/>
      <c r="P202" s="213">
        <f>SUM(P203:P215)</f>
        <v>0</v>
      </c>
      <c r="Q202" s="212"/>
      <c r="R202" s="213">
        <f>SUM(R203:R215)</f>
        <v>0.053740199999999995</v>
      </c>
      <c r="S202" s="212"/>
      <c r="T202" s="214">
        <f>SUM(T203:T215)</f>
        <v>0.021436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5" t="s">
        <v>87</v>
      </c>
      <c r="AT202" s="216" t="s">
        <v>76</v>
      </c>
      <c r="AU202" s="216" t="s">
        <v>85</v>
      </c>
      <c r="AY202" s="215" t="s">
        <v>146</v>
      </c>
      <c r="BK202" s="217">
        <f>SUM(BK203:BK215)</f>
        <v>0</v>
      </c>
    </row>
    <row r="203" s="2" customFormat="1" ht="24.15" customHeight="1">
      <c r="A203" s="39"/>
      <c r="B203" s="40"/>
      <c r="C203" s="220" t="s">
        <v>288</v>
      </c>
      <c r="D203" s="220" t="s">
        <v>149</v>
      </c>
      <c r="E203" s="221" t="s">
        <v>289</v>
      </c>
      <c r="F203" s="222" t="s">
        <v>290</v>
      </c>
      <c r="G203" s="223" t="s">
        <v>152</v>
      </c>
      <c r="H203" s="224">
        <v>46.600000000000001</v>
      </c>
      <c r="I203" s="225"/>
      <c r="J203" s="226">
        <f>ROUND(I203*H203,2)</f>
        <v>0</v>
      </c>
      <c r="K203" s="222" t="s">
        <v>153</v>
      </c>
      <c r="L203" s="45"/>
      <c r="M203" s="227" t="s">
        <v>1</v>
      </c>
      <c r="N203" s="228" t="s">
        <v>42</v>
      </c>
      <c r="O203" s="92"/>
      <c r="P203" s="229">
        <f>O203*H203</f>
        <v>0</v>
      </c>
      <c r="Q203" s="229">
        <v>0</v>
      </c>
      <c r="R203" s="229">
        <f>Q203*H203</f>
        <v>0</v>
      </c>
      <c r="S203" s="229">
        <v>0.00046000000000000001</v>
      </c>
      <c r="T203" s="230">
        <f>S203*H203</f>
        <v>0.021436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1" t="s">
        <v>247</v>
      </c>
      <c r="AT203" s="231" t="s">
        <v>149</v>
      </c>
      <c r="AU203" s="231" t="s">
        <v>87</v>
      </c>
      <c r="AY203" s="18" t="s">
        <v>146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8" t="s">
        <v>85</v>
      </c>
      <c r="BK203" s="232">
        <f>ROUND(I203*H203,2)</f>
        <v>0</v>
      </c>
      <c r="BL203" s="18" t="s">
        <v>247</v>
      </c>
      <c r="BM203" s="231" t="s">
        <v>291</v>
      </c>
    </row>
    <row r="204" s="14" customFormat="1">
      <c r="A204" s="14"/>
      <c r="B204" s="244"/>
      <c r="C204" s="245"/>
      <c r="D204" s="235" t="s">
        <v>156</v>
      </c>
      <c r="E204" s="246" t="s">
        <v>1</v>
      </c>
      <c r="F204" s="247" t="s">
        <v>292</v>
      </c>
      <c r="G204" s="245"/>
      <c r="H204" s="248">
        <v>46.600000000000001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156</v>
      </c>
      <c r="AU204" s="254" t="s">
        <v>87</v>
      </c>
      <c r="AV204" s="14" t="s">
        <v>87</v>
      </c>
      <c r="AW204" s="14" t="s">
        <v>32</v>
      </c>
      <c r="AX204" s="14" t="s">
        <v>85</v>
      </c>
      <c r="AY204" s="254" t="s">
        <v>146</v>
      </c>
    </row>
    <row r="205" s="2" customFormat="1" ht="24.15" customHeight="1">
      <c r="A205" s="39"/>
      <c r="B205" s="40"/>
      <c r="C205" s="220" t="s">
        <v>293</v>
      </c>
      <c r="D205" s="220" t="s">
        <v>149</v>
      </c>
      <c r="E205" s="221" t="s">
        <v>294</v>
      </c>
      <c r="F205" s="222" t="s">
        <v>295</v>
      </c>
      <c r="G205" s="223" t="s">
        <v>152</v>
      </c>
      <c r="H205" s="224">
        <v>48.670000000000002</v>
      </c>
      <c r="I205" s="225"/>
      <c r="J205" s="226">
        <f>ROUND(I205*H205,2)</f>
        <v>0</v>
      </c>
      <c r="K205" s="222" t="s">
        <v>153</v>
      </c>
      <c r="L205" s="45"/>
      <c r="M205" s="227" t="s">
        <v>1</v>
      </c>
      <c r="N205" s="228" t="s">
        <v>42</v>
      </c>
      <c r="O205" s="92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1" t="s">
        <v>247</v>
      </c>
      <c r="AT205" s="231" t="s">
        <v>149</v>
      </c>
      <c r="AU205" s="231" t="s">
        <v>87</v>
      </c>
      <c r="AY205" s="18" t="s">
        <v>146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8" t="s">
        <v>85</v>
      </c>
      <c r="BK205" s="232">
        <f>ROUND(I205*H205,2)</f>
        <v>0</v>
      </c>
      <c r="BL205" s="18" t="s">
        <v>247</v>
      </c>
      <c r="BM205" s="231" t="s">
        <v>296</v>
      </c>
    </row>
    <row r="206" s="14" customFormat="1">
      <c r="A206" s="14"/>
      <c r="B206" s="244"/>
      <c r="C206" s="245"/>
      <c r="D206" s="235" t="s">
        <v>156</v>
      </c>
      <c r="E206" s="246" t="s">
        <v>1</v>
      </c>
      <c r="F206" s="247" t="s">
        <v>103</v>
      </c>
      <c r="G206" s="245"/>
      <c r="H206" s="248">
        <v>48.670000000000002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156</v>
      </c>
      <c r="AU206" s="254" t="s">
        <v>87</v>
      </c>
      <c r="AV206" s="14" t="s">
        <v>87</v>
      </c>
      <c r="AW206" s="14" t="s">
        <v>32</v>
      </c>
      <c r="AX206" s="14" t="s">
        <v>85</v>
      </c>
      <c r="AY206" s="254" t="s">
        <v>146</v>
      </c>
    </row>
    <row r="207" s="2" customFormat="1" ht="24.15" customHeight="1">
      <c r="A207" s="39"/>
      <c r="B207" s="40"/>
      <c r="C207" s="267" t="s">
        <v>297</v>
      </c>
      <c r="D207" s="267" t="s">
        <v>298</v>
      </c>
      <c r="E207" s="268" t="s">
        <v>299</v>
      </c>
      <c r="F207" s="269" t="s">
        <v>300</v>
      </c>
      <c r="G207" s="270" t="s">
        <v>152</v>
      </c>
      <c r="H207" s="271">
        <v>38.283000000000001</v>
      </c>
      <c r="I207" s="272"/>
      <c r="J207" s="273">
        <f>ROUND(I207*H207,2)</f>
        <v>0</v>
      </c>
      <c r="K207" s="269" t="s">
        <v>153</v>
      </c>
      <c r="L207" s="274"/>
      <c r="M207" s="275" t="s">
        <v>1</v>
      </c>
      <c r="N207" s="276" t="s">
        <v>42</v>
      </c>
      <c r="O207" s="92"/>
      <c r="P207" s="229">
        <f>O207*H207</f>
        <v>0</v>
      </c>
      <c r="Q207" s="229">
        <v>0.00059999999999999995</v>
      </c>
      <c r="R207" s="229">
        <f>Q207*H207</f>
        <v>0.022969799999999999</v>
      </c>
      <c r="S207" s="229">
        <v>0</v>
      </c>
      <c r="T207" s="23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1" t="s">
        <v>301</v>
      </c>
      <c r="AT207" s="231" t="s">
        <v>298</v>
      </c>
      <c r="AU207" s="231" t="s">
        <v>87</v>
      </c>
      <c r="AY207" s="18" t="s">
        <v>146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8" t="s">
        <v>85</v>
      </c>
      <c r="BK207" s="232">
        <f>ROUND(I207*H207,2)</f>
        <v>0</v>
      </c>
      <c r="BL207" s="18" t="s">
        <v>247</v>
      </c>
      <c r="BM207" s="231" t="s">
        <v>302</v>
      </c>
    </row>
    <row r="208" s="14" customFormat="1">
      <c r="A208" s="14"/>
      <c r="B208" s="244"/>
      <c r="C208" s="245"/>
      <c r="D208" s="235" t="s">
        <v>156</v>
      </c>
      <c r="E208" s="246" t="s">
        <v>1</v>
      </c>
      <c r="F208" s="247" t="s">
        <v>303</v>
      </c>
      <c r="G208" s="245"/>
      <c r="H208" s="248">
        <v>36.460000000000001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156</v>
      </c>
      <c r="AU208" s="254" t="s">
        <v>87</v>
      </c>
      <c r="AV208" s="14" t="s">
        <v>87</v>
      </c>
      <c r="AW208" s="14" t="s">
        <v>32</v>
      </c>
      <c r="AX208" s="14" t="s">
        <v>85</v>
      </c>
      <c r="AY208" s="254" t="s">
        <v>146</v>
      </c>
    </row>
    <row r="209" s="14" customFormat="1">
      <c r="A209" s="14"/>
      <c r="B209" s="244"/>
      <c r="C209" s="245"/>
      <c r="D209" s="235" t="s">
        <v>156</v>
      </c>
      <c r="E209" s="245"/>
      <c r="F209" s="247" t="s">
        <v>304</v>
      </c>
      <c r="G209" s="245"/>
      <c r="H209" s="248">
        <v>38.283000000000001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156</v>
      </c>
      <c r="AU209" s="254" t="s">
        <v>87</v>
      </c>
      <c r="AV209" s="14" t="s">
        <v>87</v>
      </c>
      <c r="AW209" s="14" t="s">
        <v>4</v>
      </c>
      <c r="AX209" s="14" t="s">
        <v>85</v>
      </c>
      <c r="AY209" s="254" t="s">
        <v>146</v>
      </c>
    </row>
    <row r="210" s="2" customFormat="1" ht="24.15" customHeight="1">
      <c r="A210" s="39"/>
      <c r="B210" s="40"/>
      <c r="C210" s="267" t="s">
        <v>305</v>
      </c>
      <c r="D210" s="267" t="s">
        <v>298</v>
      </c>
      <c r="E210" s="268" t="s">
        <v>306</v>
      </c>
      <c r="F210" s="269" t="s">
        <v>307</v>
      </c>
      <c r="G210" s="270" t="s">
        <v>152</v>
      </c>
      <c r="H210" s="271">
        <v>12.821</v>
      </c>
      <c r="I210" s="272"/>
      <c r="J210" s="273">
        <f>ROUND(I210*H210,2)</f>
        <v>0</v>
      </c>
      <c r="K210" s="269" t="s">
        <v>153</v>
      </c>
      <c r="L210" s="274"/>
      <c r="M210" s="275" t="s">
        <v>1</v>
      </c>
      <c r="N210" s="276" t="s">
        <v>42</v>
      </c>
      <c r="O210" s="92"/>
      <c r="P210" s="229">
        <f>O210*H210</f>
        <v>0</v>
      </c>
      <c r="Q210" s="229">
        <v>0.0023999999999999998</v>
      </c>
      <c r="R210" s="229">
        <f>Q210*H210</f>
        <v>0.030770399999999996</v>
      </c>
      <c r="S210" s="229">
        <v>0</v>
      </c>
      <c r="T210" s="23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1" t="s">
        <v>301</v>
      </c>
      <c r="AT210" s="231" t="s">
        <v>298</v>
      </c>
      <c r="AU210" s="231" t="s">
        <v>87</v>
      </c>
      <c r="AY210" s="18" t="s">
        <v>146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8" t="s">
        <v>85</v>
      </c>
      <c r="BK210" s="232">
        <f>ROUND(I210*H210,2)</f>
        <v>0</v>
      </c>
      <c r="BL210" s="18" t="s">
        <v>247</v>
      </c>
      <c r="BM210" s="231" t="s">
        <v>308</v>
      </c>
    </row>
    <row r="211" s="14" customFormat="1">
      <c r="A211" s="14"/>
      <c r="B211" s="244"/>
      <c r="C211" s="245"/>
      <c r="D211" s="235" t="s">
        <v>156</v>
      </c>
      <c r="E211" s="246" t="s">
        <v>1</v>
      </c>
      <c r="F211" s="247" t="s">
        <v>309</v>
      </c>
      <c r="G211" s="245"/>
      <c r="H211" s="248">
        <v>6.1050000000000004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156</v>
      </c>
      <c r="AU211" s="254" t="s">
        <v>87</v>
      </c>
      <c r="AV211" s="14" t="s">
        <v>87</v>
      </c>
      <c r="AW211" s="14" t="s">
        <v>32</v>
      </c>
      <c r="AX211" s="14" t="s">
        <v>77</v>
      </c>
      <c r="AY211" s="254" t="s">
        <v>146</v>
      </c>
    </row>
    <row r="212" s="14" customFormat="1">
      <c r="A212" s="14"/>
      <c r="B212" s="244"/>
      <c r="C212" s="245"/>
      <c r="D212" s="235" t="s">
        <v>156</v>
      </c>
      <c r="E212" s="246" t="s">
        <v>1</v>
      </c>
      <c r="F212" s="247" t="s">
        <v>310</v>
      </c>
      <c r="G212" s="245"/>
      <c r="H212" s="248">
        <v>6.1050000000000004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156</v>
      </c>
      <c r="AU212" s="254" t="s">
        <v>87</v>
      </c>
      <c r="AV212" s="14" t="s">
        <v>87</v>
      </c>
      <c r="AW212" s="14" t="s">
        <v>32</v>
      </c>
      <c r="AX212" s="14" t="s">
        <v>77</v>
      </c>
      <c r="AY212" s="254" t="s">
        <v>146</v>
      </c>
    </row>
    <row r="213" s="15" customFormat="1">
      <c r="A213" s="15"/>
      <c r="B213" s="255"/>
      <c r="C213" s="256"/>
      <c r="D213" s="235" t="s">
        <v>156</v>
      </c>
      <c r="E213" s="257" t="s">
        <v>1</v>
      </c>
      <c r="F213" s="258" t="s">
        <v>166</v>
      </c>
      <c r="G213" s="256"/>
      <c r="H213" s="259">
        <v>12.210000000000001</v>
      </c>
      <c r="I213" s="260"/>
      <c r="J213" s="256"/>
      <c r="K213" s="256"/>
      <c r="L213" s="261"/>
      <c r="M213" s="262"/>
      <c r="N213" s="263"/>
      <c r="O213" s="263"/>
      <c r="P213" s="263"/>
      <c r="Q213" s="263"/>
      <c r="R213" s="263"/>
      <c r="S213" s="263"/>
      <c r="T213" s="264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5" t="s">
        <v>156</v>
      </c>
      <c r="AU213" s="265" t="s">
        <v>87</v>
      </c>
      <c r="AV213" s="15" t="s">
        <v>154</v>
      </c>
      <c r="AW213" s="15" t="s">
        <v>32</v>
      </c>
      <c r="AX213" s="15" t="s">
        <v>85</v>
      </c>
      <c r="AY213" s="265" t="s">
        <v>146</v>
      </c>
    </row>
    <row r="214" s="14" customFormat="1">
      <c r="A214" s="14"/>
      <c r="B214" s="244"/>
      <c r="C214" s="245"/>
      <c r="D214" s="235" t="s">
        <v>156</v>
      </c>
      <c r="E214" s="245"/>
      <c r="F214" s="247" t="s">
        <v>311</v>
      </c>
      <c r="G214" s="245"/>
      <c r="H214" s="248">
        <v>12.821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156</v>
      </c>
      <c r="AU214" s="254" t="s">
        <v>87</v>
      </c>
      <c r="AV214" s="14" t="s">
        <v>87</v>
      </c>
      <c r="AW214" s="14" t="s">
        <v>4</v>
      </c>
      <c r="AX214" s="14" t="s">
        <v>85</v>
      </c>
      <c r="AY214" s="254" t="s">
        <v>146</v>
      </c>
    </row>
    <row r="215" s="2" customFormat="1" ht="24.15" customHeight="1">
      <c r="A215" s="39"/>
      <c r="B215" s="40"/>
      <c r="C215" s="220" t="s">
        <v>312</v>
      </c>
      <c r="D215" s="220" t="s">
        <v>149</v>
      </c>
      <c r="E215" s="221" t="s">
        <v>313</v>
      </c>
      <c r="F215" s="222" t="s">
        <v>314</v>
      </c>
      <c r="G215" s="223" t="s">
        <v>284</v>
      </c>
      <c r="H215" s="266"/>
      <c r="I215" s="225"/>
      <c r="J215" s="226">
        <f>ROUND(I215*H215,2)</f>
        <v>0</v>
      </c>
      <c r="K215" s="222" t="s">
        <v>153</v>
      </c>
      <c r="L215" s="45"/>
      <c r="M215" s="227" t="s">
        <v>1</v>
      </c>
      <c r="N215" s="228" t="s">
        <v>42</v>
      </c>
      <c r="O215" s="92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1" t="s">
        <v>247</v>
      </c>
      <c r="AT215" s="231" t="s">
        <v>149</v>
      </c>
      <c r="AU215" s="231" t="s">
        <v>87</v>
      </c>
      <c r="AY215" s="18" t="s">
        <v>146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8" t="s">
        <v>85</v>
      </c>
      <c r="BK215" s="232">
        <f>ROUND(I215*H215,2)</f>
        <v>0</v>
      </c>
      <c r="BL215" s="18" t="s">
        <v>247</v>
      </c>
      <c r="BM215" s="231" t="s">
        <v>315</v>
      </c>
    </row>
    <row r="216" s="12" customFormat="1" ht="22.8" customHeight="1">
      <c r="A216" s="12"/>
      <c r="B216" s="204"/>
      <c r="C216" s="205"/>
      <c r="D216" s="206" t="s">
        <v>76</v>
      </c>
      <c r="E216" s="218" t="s">
        <v>316</v>
      </c>
      <c r="F216" s="218" t="s">
        <v>317</v>
      </c>
      <c r="G216" s="205"/>
      <c r="H216" s="205"/>
      <c r="I216" s="208"/>
      <c r="J216" s="219">
        <f>BK216</f>
        <v>0</v>
      </c>
      <c r="K216" s="205"/>
      <c r="L216" s="210"/>
      <c r="M216" s="211"/>
      <c r="N216" s="212"/>
      <c r="O216" s="212"/>
      <c r="P216" s="213">
        <f>SUM(P217:P237)</f>
        <v>0</v>
      </c>
      <c r="Q216" s="212"/>
      <c r="R216" s="213">
        <f>SUM(R217:R237)</f>
        <v>0.090720000000000009</v>
      </c>
      <c r="S216" s="212"/>
      <c r="T216" s="214">
        <f>SUM(T217:T237)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5" t="s">
        <v>87</v>
      </c>
      <c r="AT216" s="216" t="s">
        <v>76</v>
      </c>
      <c r="AU216" s="216" t="s">
        <v>85</v>
      </c>
      <c r="AY216" s="215" t="s">
        <v>146</v>
      </c>
      <c r="BK216" s="217">
        <f>SUM(BK217:BK237)</f>
        <v>0</v>
      </c>
    </row>
    <row r="217" s="2" customFormat="1" ht="16.5" customHeight="1">
      <c r="A217" s="39"/>
      <c r="B217" s="40"/>
      <c r="C217" s="220" t="s">
        <v>318</v>
      </c>
      <c r="D217" s="220" t="s">
        <v>149</v>
      </c>
      <c r="E217" s="221" t="s">
        <v>319</v>
      </c>
      <c r="F217" s="222" t="s">
        <v>320</v>
      </c>
      <c r="G217" s="223" t="s">
        <v>321</v>
      </c>
      <c r="H217" s="224">
        <v>16</v>
      </c>
      <c r="I217" s="225"/>
      <c r="J217" s="226">
        <f>ROUND(I217*H217,2)</f>
        <v>0</v>
      </c>
      <c r="K217" s="222" t="s">
        <v>153</v>
      </c>
      <c r="L217" s="45"/>
      <c r="M217" s="227" t="s">
        <v>1</v>
      </c>
      <c r="N217" s="228" t="s">
        <v>42</v>
      </c>
      <c r="O217" s="92"/>
      <c r="P217" s="229">
        <f>O217*H217</f>
        <v>0</v>
      </c>
      <c r="Q217" s="229">
        <v>0</v>
      </c>
      <c r="R217" s="229">
        <f>Q217*H217</f>
        <v>0</v>
      </c>
      <c r="S217" s="229">
        <v>0</v>
      </c>
      <c r="T217" s="23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1" t="s">
        <v>247</v>
      </c>
      <c r="AT217" s="231" t="s">
        <v>149</v>
      </c>
      <c r="AU217" s="231" t="s">
        <v>87</v>
      </c>
      <c r="AY217" s="18" t="s">
        <v>146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8" t="s">
        <v>85</v>
      </c>
      <c r="BK217" s="232">
        <f>ROUND(I217*H217,2)</f>
        <v>0</v>
      </c>
      <c r="BL217" s="18" t="s">
        <v>247</v>
      </c>
      <c r="BM217" s="231" t="s">
        <v>322</v>
      </c>
    </row>
    <row r="218" s="2" customFormat="1" ht="16.5" customHeight="1">
      <c r="A218" s="39"/>
      <c r="B218" s="40"/>
      <c r="C218" s="267" t="s">
        <v>323</v>
      </c>
      <c r="D218" s="267" t="s">
        <v>298</v>
      </c>
      <c r="E218" s="268" t="s">
        <v>324</v>
      </c>
      <c r="F218" s="269" t="s">
        <v>325</v>
      </c>
      <c r="G218" s="270" t="s">
        <v>321</v>
      </c>
      <c r="H218" s="271">
        <v>16</v>
      </c>
      <c r="I218" s="272"/>
      <c r="J218" s="273">
        <f>ROUND(I218*H218,2)</f>
        <v>0</v>
      </c>
      <c r="K218" s="269" t="s">
        <v>153</v>
      </c>
      <c r="L218" s="274"/>
      <c r="M218" s="275" t="s">
        <v>1</v>
      </c>
      <c r="N218" s="276" t="s">
        <v>42</v>
      </c>
      <c r="O218" s="92"/>
      <c r="P218" s="229">
        <f>O218*H218</f>
        <v>0</v>
      </c>
      <c r="Q218" s="229">
        <v>0.00050000000000000001</v>
      </c>
      <c r="R218" s="229">
        <f>Q218*H218</f>
        <v>0.0080000000000000002</v>
      </c>
      <c r="S218" s="229">
        <v>0</v>
      </c>
      <c r="T218" s="23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1" t="s">
        <v>301</v>
      </c>
      <c r="AT218" s="231" t="s">
        <v>298</v>
      </c>
      <c r="AU218" s="231" t="s">
        <v>87</v>
      </c>
      <c r="AY218" s="18" t="s">
        <v>146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8" t="s">
        <v>85</v>
      </c>
      <c r="BK218" s="232">
        <f>ROUND(I218*H218,2)</f>
        <v>0</v>
      </c>
      <c r="BL218" s="18" t="s">
        <v>247</v>
      </c>
      <c r="BM218" s="231" t="s">
        <v>326</v>
      </c>
    </row>
    <row r="219" s="2" customFormat="1" ht="16.5" customHeight="1">
      <c r="A219" s="39"/>
      <c r="B219" s="40"/>
      <c r="C219" s="220" t="s">
        <v>327</v>
      </c>
      <c r="D219" s="220" t="s">
        <v>149</v>
      </c>
      <c r="E219" s="221" t="s">
        <v>328</v>
      </c>
      <c r="F219" s="222" t="s">
        <v>329</v>
      </c>
      <c r="G219" s="223" t="s">
        <v>321</v>
      </c>
      <c r="H219" s="224">
        <v>16</v>
      </c>
      <c r="I219" s="225"/>
      <c r="J219" s="226">
        <f>ROUND(I219*H219,2)</f>
        <v>0</v>
      </c>
      <c r="K219" s="222" t="s">
        <v>153</v>
      </c>
      <c r="L219" s="45"/>
      <c r="M219" s="227" t="s">
        <v>1</v>
      </c>
      <c r="N219" s="228" t="s">
        <v>42</v>
      </c>
      <c r="O219" s="92"/>
      <c r="P219" s="229">
        <f>O219*H219</f>
        <v>0</v>
      </c>
      <c r="Q219" s="229">
        <v>0</v>
      </c>
      <c r="R219" s="229">
        <f>Q219*H219</f>
        <v>0</v>
      </c>
      <c r="S219" s="229">
        <v>0</v>
      </c>
      <c r="T219" s="23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1" t="s">
        <v>247</v>
      </c>
      <c r="AT219" s="231" t="s">
        <v>149</v>
      </c>
      <c r="AU219" s="231" t="s">
        <v>87</v>
      </c>
      <c r="AY219" s="18" t="s">
        <v>146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8" t="s">
        <v>85</v>
      </c>
      <c r="BK219" s="232">
        <f>ROUND(I219*H219,2)</f>
        <v>0</v>
      </c>
      <c r="BL219" s="18" t="s">
        <v>247</v>
      </c>
      <c r="BM219" s="231" t="s">
        <v>330</v>
      </c>
    </row>
    <row r="220" s="2" customFormat="1" ht="16.5" customHeight="1">
      <c r="A220" s="39"/>
      <c r="B220" s="40"/>
      <c r="C220" s="267" t="s">
        <v>301</v>
      </c>
      <c r="D220" s="267" t="s">
        <v>298</v>
      </c>
      <c r="E220" s="268" t="s">
        <v>331</v>
      </c>
      <c r="F220" s="269" t="s">
        <v>332</v>
      </c>
      <c r="G220" s="270" t="s">
        <v>321</v>
      </c>
      <c r="H220" s="271">
        <v>16</v>
      </c>
      <c r="I220" s="272"/>
      <c r="J220" s="273">
        <f>ROUND(I220*H220,2)</f>
        <v>0</v>
      </c>
      <c r="K220" s="269" t="s">
        <v>153</v>
      </c>
      <c r="L220" s="274"/>
      <c r="M220" s="275" t="s">
        <v>1</v>
      </c>
      <c r="N220" s="276" t="s">
        <v>42</v>
      </c>
      <c r="O220" s="92"/>
      <c r="P220" s="229">
        <f>O220*H220</f>
        <v>0</v>
      </c>
      <c r="Q220" s="229">
        <v>0.00050000000000000001</v>
      </c>
      <c r="R220" s="229">
        <f>Q220*H220</f>
        <v>0.0080000000000000002</v>
      </c>
      <c r="S220" s="229">
        <v>0</v>
      </c>
      <c r="T220" s="23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1" t="s">
        <v>301</v>
      </c>
      <c r="AT220" s="231" t="s">
        <v>298</v>
      </c>
      <c r="AU220" s="231" t="s">
        <v>87</v>
      </c>
      <c r="AY220" s="18" t="s">
        <v>146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8" t="s">
        <v>85</v>
      </c>
      <c r="BK220" s="232">
        <f>ROUND(I220*H220,2)</f>
        <v>0</v>
      </c>
      <c r="BL220" s="18" t="s">
        <v>247</v>
      </c>
      <c r="BM220" s="231" t="s">
        <v>333</v>
      </c>
    </row>
    <row r="221" s="2" customFormat="1" ht="16.5" customHeight="1">
      <c r="A221" s="39"/>
      <c r="B221" s="40"/>
      <c r="C221" s="220" t="s">
        <v>334</v>
      </c>
      <c r="D221" s="220" t="s">
        <v>149</v>
      </c>
      <c r="E221" s="221" t="s">
        <v>335</v>
      </c>
      <c r="F221" s="222" t="s">
        <v>336</v>
      </c>
      <c r="G221" s="223" t="s">
        <v>321</v>
      </c>
      <c r="H221" s="224">
        <v>16</v>
      </c>
      <c r="I221" s="225"/>
      <c r="J221" s="226">
        <f>ROUND(I221*H221,2)</f>
        <v>0</v>
      </c>
      <c r="K221" s="222" t="s">
        <v>153</v>
      </c>
      <c r="L221" s="45"/>
      <c r="M221" s="227" t="s">
        <v>1</v>
      </c>
      <c r="N221" s="228" t="s">
        <v>42</v>
      </c>
      <c r="O221" s="92"/>
      <c r="P221" s="229">
        <f>O221*H221</f>
        <v>0</v>
      </c>
      <c r="Q221" s="229">
        <v>0</v>
      </c>
      <c r="R221" s="229">
        <f>Q221*H221</f>
        <v>0</v>
      </c>
      <c r="S221" s="229">
        <v>0</v>
      </c>
      <c r="T221" s="23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1" t="s">
        <v>247</v>
      </c>
      <c r="AT221" s="231" t="s">
        <v>149</v>
      </c>
      <c r="AU221" s="231" t="s">
        <v>87</v>
      </c>
      <c r="AY221" s="18" t="s">
        <v>146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8" t="s">
        <v>85</v>
      </c>
      <c r="BK221" s="232">
        <f>ROUND(I221*H221,2)</f>
        <v>0</v>
      </c>
      <c r="BL221" s="18" t="s">
        <v>247</v>
      </c>
      <c r="BM221" s="231" t="s">
        <v>337</v>
      </c>
    </row>
    <row r="222" s="2" customFormat="1" ht="21.75" customHeight="1">
      <c r="A222" s="39"/>
      <c r="B222" s="40"/>
      <c r="C222" s="267" t="s">
        <v>338</v>
      </c>
      <c r="D222" s="267" t="s">
        <v>298</v>
      </c>
      <c r="E222" s="268" t="s">
        <v>339</v>
      </c>
      <c r="F222" s="269" t="s">
        <v>340</v>
      </c>
      <c r="G222" s="270" t="s">
        <v>321</v>
      </c>
      <c r="H222" s="271">
        <v>16</v>
      </c>
      <c r="I222" s="272"/>
      <c r="J222" s="273">
        <f>ROUND(I222*H222,2)</f>
        <v>0</v>
      </c>
      <c r="K222" s="269" t="s">
        <v>153</v>
      </c>
      <c r="L222" s="274"/>
      <c r="M222" s="275" t="s">
        <v>1</v>
      </c>
      <c r="N222" s="276" t="s">
        <v>42</v>
      </c>
      <c r="O222" s="92"/>
      <c r="P222" s="229">
        <f>O222*H222</f>
        <v>0</v>
      </c>
      <c r="Q222" s="229">
        <v>0.00050000000000000001</v>
      </c>
      <c r="R222" s="229">
        <f>Q222*H222</f>
        <v>0.0080000000000000002</v>
      </c>
      <c r="S222" s="229">
        <v>0</v>
      </c>
      <c r="T222" s="23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1" t="s">
        <v>301</v>
      </c>
      <c r="AT222" s="231" t="s">
        <v>298</v>
      </c>
      <c r="AU222" s="231" t="s">
        <v>87</v>
      </c>
      <c r="AY222" s="18" t="s">
        <v>146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8" t="s">
        <v>85</v>
      </c>
      <c r="BK222" s="232">
        <f>ROUND(I222*H222,2)</f>
        <v>0</v>
      </c>
      <c r="BL222" s="18" t="s">
        <v>247</v>
      </c>
      <c r="BM222" s="231" t="s">
        <v>341</v>
      </c>
    </row>
    <row r="223" s="2" customFormat="1" ht="16.5" customHeight="1">
      <c r="A223" s="39"/>
      <c r="B223" s="40"/>
      <c r="C223" s="220" t="s">
        <v>342</v>
      </c>
      <c r="D223" s="220" t="s">
        <v>149</v>
      </c>
      <c r="E223" s="221" t="s">
        <v>343</v>
      </c>
      <c r="F223" s="222" t="s">
        <v>344</v>
      </c>
      <c r="G223" s="223" t="s">
        <v>321</v>
      </c>
      <c r="H223" s="224">
        <v>16</v>
      </c>
      <c r="I223" s="225"/>
      <c r="J223" s="226">
        <f>ROUND(I223*H223,2)</f>
        <v>0</v>
      </c>
      <c r="K223" s="222" t="s">
        <v>153</v>
      </c>
      <c r="L223" s="45"/>
      <c r="M223" s="227" t="s">
        <v>1</v>
      </c>
      <c r="N223" s="228" t="s">
        <v>42</v>
      </c>
      <c r="O223" s="92"/>
      <c r="P223" s="229">
        <f>O223*H223</f>
        <v>0</v>
      </c>
      <c r="Q223" s="229">
        <v>0</v>
      </c>
      <c r="R223" s="229">
        <f>Q223*H223</f>
        <v>0</v>
      </c>
      <c r="S223" s="229">
        <v>0</v>
      </c>
      <c r="T223" s="23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1" t="s">
        <v>247</v>
      </c>
      <c r="AT223" s="231" t="s">
        <v>149</v>
      </c>
      <c r="AU223" s="231" t="s">
        <v>87</v>
      </c>
      <c r="AY223" s="18" t="s">
        <v>146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8" t="s">
        <v>85</v>
      </c>
      <c r="BK223" s="232">
        <f>ROUND(I223*H223,2)</f>
        <v>0</v>
      </c>
      <c r="BL223" s="18" t="s">
        <v>247</v>
      </c>
      <c r="BM223" s="231" t="s">
        <v>345</v>
      </c>
    </row>
    <row r="224" s="2" customFormat="1" ht="24.15" customHeight="1">
      <c r="A224" s="39"/>
      <c r="B224" s="40"/>
      <c r="C224" s="267" t="s">
        <v>346</v>
      </c>
      <c r="D224" s="267" t="s">
        <v>298</v>
      </c>
      <c r="E224" s="268" t="s">
        <v>347</v>
      </c>
      <c r="F224" s="269" t="s">
        <v>348</v>
      </c>
      <c r="G224" s="270" t="s">
        <v>321</v>
      </c>
      <c r="H224" s="271">
        <v>16</v>
      </c>
      <c r="I224" s="272"/>
      <c r="J224" s="273">
        <f>ROUND(I224*H224,2)</f>
        <v>0</v>
      </c>
      <c r="K224" s="269" t="s">
        <v>153</v>
      </c>
      <c r="L224" s="274"/>
      <c r="M224" s="275" t="s">
        <v>1</v>
      </c>
      <c r="N224" s="276" t="s">
        <v>42</v>
      </c>
      <c r="O224" s="92"/>
      <c r="P224" s="229">
        <f>O224*H224</f>
        <v>0</v>
      </c>
      <c r="Q224" s="229">
        <v>0.0012999999999999999</v>
      </c>
      <c r="R224" s="229">
        <f>Q224*H224</f>
        <v>0.020799999999999999</v>
      </c>
      <c r="S224" s="229">
        <v>0</v>
      </c>
      <c r="T224" s="23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1" t="s">
        <v>301</v>
      </c>
      <c r="AT224" s="231" t="s">
        <v>298</v>
      </c>
      <c r="AU224" s="231" t="s">
        <v>87</v>
      </c>
      <c r="AY224" s="18" t="s">
        <v>146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8" t="s">
        <v>85</v>
      </c>
      <c r="BK224" s="232">
        <f>ROUND(I224*H224,2)</f>
        <v>0</v>
      </c>
      <c r="BL224" s="18" t="s">
        <v>247</v>
      </c>
      <c r="BM224" s="231" t="s">
        <v>349</v>
      </c>
    </row>
    <row r="225" s="2" customFormat="1" ht="16.5" customHeight="1">
      <c r="A225" s="39"/>
      <c r="B225" s="40"/>
      <c r="C225" s="220" t="s">
        <v>350</v>
      </c>
      <c r="D225" s="220" t="s">
        <v>149</v>
      </c>
      <c r="E225" s="221" t="s">
        <v>351</v>
      </c>
      <c r="F225" s="222" t="s">
        <v>352</v>
      </c>
      <c r="G225" s="223" t="s">
        <v>321</v>
      </c>
      <c r="H225" s="224">
        <v>16</v>
      </c>
      <c r="I225" s="225"/>
      <c r="J225" s="226">
        <f>ROUND(I225*H225,2)</f>
        <v>0</v>
      </c>
      <c r="K225" s="222" t="s">
        <v>153</v>
      </c>
      <c r="L225" s="45"/>
      <c r="M225" s="227" t="s">
        <v>1</v>
      </c>
      <c r="N225" s="228" t="s">
        <v>42</v>
      </c>
      <c r="O225" s="92"/>
      <c r="P225" s="229">
        <f>O225*H225</f>
        <v>0</v>
      </c>
      <c r="Q225" s="229">
        <v>0</v>
      </c>
      <c r="R225" s="229">
        <f>Q225*H225</f>
        <v>0</v>
      </c>
      <c r="S225" s="229">
        <v>0</v>
      </c>
      <c r="T225" s="23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1" t="s">
        <v>247</v>
      </c>
      <c r="AT225" s="231" t="s">
        <v>149</v>
      </c>
      <c r="AU225" s="231" t="s">
        <v>87</v>
      </c>
      <c r="AY225" s="18" t="s">
        <v>146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8" t="s">
        <v>85</v>
      </c>
      <c r="BK225" s="232">
        <f>ROUND(I225*H225,2)</f>
        <v>0</v>
      </c>
      <c r="BL225" s="18" t="s">
        <v>247</v>
      </c>
      <c r="BM225" s="231" t="s">
        <v>353</v>
      </c>
    </row>
    <row r="226" s="2" customFormat="1" ht="16.5" customHeight="1">
      <c r="A226" s="39"/>
      <c r="B226" s="40"/>
      <c r="C226" s="267" t="s">
        <v>354</v>
      </c>
      <c r="D226" s="267" t="s">
        <v>298</v>
      </c>
      <c r="E226" s="268" t="s">
        <v>355</v>
      </c>
      <c r="F226" s="269" t="s">
        <v>356</v>
      </c>
      <c r="G226" s="270" t="s">
        <v>321</v>
      </c>
      <c r="H226" s="271">
        <v>16</v>
      </c>
      <c r="I226" s="272"/>
      <c r="J226" s="273">
        <f>ROUND(I226*H226,2)</f>
        <v>0</v>
      </c>
      <c r="K226" s="269" t="s">
        <v>153</v>
      </c>
      <c r="L226" s="274"/>
      <c r="M226" s="275" t="s">
        <v>1</v>
      </c>
      <c r="N226" s="276" t="s">
        <v>42</v>
      </c>
      <c r="O226" s="92"/>
      <c r="P226" s="229">
        <f>O226*H226</f>
        <v>0</v>
      </c>
      <c r="Q226" s="229">
        <v>0.00012</v>
      </c>
      <c r="R226" s="229">
        <f>Q226*H226</f>
        <v>0.0019200000000000001</v>
      </c>
      <c r="S226" s="229">
        <v>0</v>
      </c>
      <c r="T226" s="23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1" t="s">
        <v>301</v>
      </c>
      <c r="AT226" s="231" t="s">
        <v>298</v>
      </c>
      <c r="AU226" s="231" t="s">
        <v>87</v>
      </c>
      <c r="AY226" s="18" t="s">
        <v>146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8" t="s">
        <v>85</v>
      </c>
      <c r="BK226" s="232">
        <f>ROUND(I226*H226,2)</f>
        <v>0</v>
      </c>
      <c r="BL226" s="18" t="s">
        <v>247</v>
      </c>
      <c r="BM226" s="231" t="s">
        <v>357</v>
      </c>
    </row>
    <row r="227" s="2" customFormat="1" ht="16.5" customHeight="1">
      <c r="A227" s="39"/>
      <c r="B227" s="40"/>
      <c r="C227" s="220" t="s">
        <v>358</v>
      </c>
      <c r="D227" s="220" t="s">
        <v>149</v>
      </c>
      <c r="E227" s="221" t="s">
        <v>359</v>
      </c>
      <c r="F227" s="222" t="s">
        <v>360</v>
      </c>
      <c r="G227" s="223" t="s">
        <v>321</v>
      </c>
      <c r="H227" s="224">
        <v>8</v>
      </c>
      <c r="I227" s="225"/>
      <c r="J227" s="226">
        <f>ROUND(I227*H227,2)</f>
        <v>0</v>
      </c>
      <c r="K227" s="222" t="s">
        <v>153</v>
      </c>
      <c r="L227" s="45"/>
      <c r="M227" s="227" t="s">
        <v>1</v>
      </c>
      <c r="N227" s="228" t="s">
        <v>42</v>
      </c>
      <c r="O227" s="92"/>
      <c r="P227" s="229">
        <f>O227*H227</f>
        <v>0</v>
      </c>
      <c r="Q227" s="229">
        <v>0</v>
      </c>
      <c r="R227" s="229">
        <f>Q227*H227</f>
        <v>0</v>
      </c>
      <c r="S227" s="229">
        <v>0</v>
      </c>
      <c r="T227" s="23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1" t="s">
        <v>247</v>
      </c>
      <c r="AT227" s="231" t="s">
        <v>149</v>
      </c>
      <c r="AU227" s="231" t="s">
        <v>87</v>
      </c>
      <c r="AY227" s="18" t="s">
        <v>146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8" t="s">
        <v>85</v>
      </c>
      <c r="BK227" s="232">
        <f>ROUND(I227*H227,2)</f>
        <v>0</v>
      </c>
      <c r="BL227" s="18" t="s">
        <v>247</v>
      </c>
      <c r="BM227" s="231" t="s">
        <v>361</v>
      </c>
    </row>
    <row r="228" s="2" customFormat="1" ht="24.15" customHeight="1">
      <c r="A228" s="39"/>
      <c r="B228" s="40"/>
      <c r="C228" s="267" t="s">
        <v>362</v>
      </c>
      <c r="D228" s="267" t="s">
        <v>298</v>
      </c>
      <c r="E228" s="268" t="s">
        <v>363</v>
      </c>
      <c r="F228" s="269" t="s">
        <v>364</v>
      </c>
      <c r="G228" s="270" t="s">
        <v>321</v>
      </c>
      <c r="H228" s="271">
        <v>8</v>
      </c>
      <c r="I228" s="272"/>
      <c r="J228" s="273">
        <f>ROUND(I228*H228,2)</f>
        <v>0</v>
      </c>
      <c r="K228" s="269" t="s">
        <v>153</v>
      </c>
      <c r="L228" s="274"/>
      <c r="M228" s="275" t="s">
        <v>1</v>
      </c>
      <c r="N228" s="276" t="s">
        <v>42</v>
      </c>
      <c r="O228" s="92"/>
      <c r="P228" s="229">
        <f>O228*H228</f>
        <v>0</v>
      </c>
      <c r="Q228" s="229">
        <v>0.00020000000000000001</v>
      </c>
      <c r="R228" s="229">
        <f>Q228*H228</f>
        <v>0.0016000000000000001</v>
      </c>
      <c r="S228" s="229">
        <v>0</v>
      </c>
      <c r="T228" s="23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1" t="s">
        <v>301</v>
      </c>
      <c r="AT228" s="231" t="s">
        <v>298</v>
      </c>
      <c r="AU228" s="231" t="s">
        <v>87</v>
      </c>
      <c r="AY228" s="18" t="s">
        <v>146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8" t="s">
        <v>85</v>
      </c>
      <c r="BK228" s="232">
        <f>ROUND(I228*H228,2)</f>
        <v>0</v>
      </c>
      <c r="BL228" s="18" t="s">
        <v>247</v>
      </c>
      <c r="BM228" s="231" t="s">
        <v>365</v>
      </c>
    </row>
    <row r="229" s="2" customFormat="1" ht="16.5" customHeight="1">
      <c r="A229" s="39"/>
      <c r="B229" s="40"/>
      <c r="C229" s="220" t="s">
        <v>366</v>
      </c>
      <c r="D229" s="220" t="s">
        <v>149</v>
      </c>
      <c r="E229" s="221" t="s">
        <v>367</v>
      </c>
      <c r="F229" s="222" t="s">
        <v>368</v>
      </c>
      <c r="G229" s="223" t="s">
        <v>321</v>
      </c>
      <c r="H229" s="224">
        <v>16</v>
      </c>
      <c r="I229" s="225"/>
      <c r="J229" s="226">
        <f>ROUND(I229*H229,2)</f>
        <v>0</v>
      </c>
      <c r="K229" s="222" t="s">
        <v>153</v>
      </c>
      <c r="L229" s="45"/>
      <c r="M229" s="227" t="s">
        <v>1</v>
      </c>
      <c r="N229" s="228" t="s">
        <v>42</v>
      </c>
      <c r="O229" s="92"/>
      <c r="P229" s="229">
        <f>O229*H229</f>
        <v>0</v>
      </c>
      <c r="Q229" s="229">
        <v>0</v>
      </c>
      <c r="R229" s="229">
        <f>Q229*H229</f>
        <v>0</v>
      </c>
      <c r="S229" s="229">
        <v>0</v>
      </c>
      <c r="T229" s="23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1" t="s">
        <v>247</v>
      </c>
      <c r="AT229" s="231" t="s">
        <v>149</v>
      </c>
      <c r="AU229" s="231" t="s">
        <v>87</v>
      </c>
      <c r="AY229" s="18" t="s">
        <v>146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8" t="s">
        <v>85</v>
      </c>
      <c r="BK229" s="232">
        <f>ROUND(I229*H229,2)</f>
        <v>0</v>
      </c>
      <c r="BL229" s="18" t="s">
        <v>247</v>
      </c>
      <c r="BM229" s="231" t="s">
        <v>369</v>
      </c>
    </row>
    <row r="230" s="2" customFormat="1" ht="16.5" customHeight="1">
      <c r="A230" s="39"/>
      <c r="B230" s="40"/>
      <c r="C230" s="267" t="s">
        <v>370</v>
      </c>
      <c r="D230" s="267" t="s">
        <v>298</v>
      </c>
      <c r="E230" s="268" t="s">
        <v>371</v>
      </c>
      <c r="F230" s="269" t="s">
        <v>372</v>
      </c>
      <c r="G230" s="270" t="s">
        <v>321</v>
      </c>
      <c r="H230" s="271">
        <v>8</v>
      </c>
      <c r="I230" s="272"/>
      <c r="J230" s="273">
        <f>ROUND(I230*H230,2)</f>
        <v>0</v>
      </c>
      <c r="K230" s="269" t="s">
        <v>153</v>
      </c>
      <c r="L230" s="274"/>
      <c r="M230" s="275" t="s">
        <v>1</v>
      </c>
      <c r="N230" s="276" t="s">
        <v>42</v>
      </c>
      <c r="O230" s="92"/>
      <c r="P230" s="229">
        <f>O230*H230</f>
        <v>0</v>
      </c>
      <c r="Q230" s="229">
        <v>0.00080000000000000004</v>
      </c>
      <c r="R230" s="229">
        <f>Q230*H230</f>
        <v>0.0064000000000000003</v>
      </c>
      <c r="S230" s="229">
        <v>0</v>
      </c>
      <c r="T230" s="23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1" t="s">
        <v>301</v>
      </c>
      <c r="AT230" s="231" t="s">
        <v>298</v>
      </c>
      <c r="AU230" s="231" t="s">
        <v>87</v>
      </c>
      <c r="AY230" s="18" t="s">
        <v>146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8" t="s">
        <v>85</v>
      </c>
      <c r="BK230" s="232">
        <f>ROUND(I230*H230,2)</f>
        <v>0</v>
      </c>
      <c r="BL230" s="18" t="s">
        <v>247</v>
      </c>
      <c r="BM230" s="231" t="s">
        <v>373</v>
      </c>
    </row>
    <row r="231" s="2" customFormat="1" ht="16.5" customHeight="1">
      <c r="A231" s="39"/>
      <c r="B231" s="40"/>
      <c r="C231" s="267" t="s">
        <v>374</v>
      </c>
      <c r="D231" s="267" t="s">
        <v>298</v>
      </c>
      <c r="E231" s="268" t="s">
        <v>375</v>
      </c>
      <c r="F231" s="269" t="s">
        <v>376</v>
      </c>
      <c r="G231" s="270" t="s">
        <v>321</v>
      </c>
      <c r="H231" s="271">
        <v>8</v>
      </c>
      <c r="I231" s="272"/>
      <c r="J231" s="273">
        <f>ROUND(I231*H231,2)</f>
        <v>0</v>
      </c>
      <c r="K231" s="269" t="s">
        <v>153</v>
      </c>
      <c r="L231" s="274"/>
      <c r="M231" s="275" t="s">
        <v>1</v>
      </c>
      <c r="N231" s="276" t="s">
        <v>42</v>
      </c>
      <c r="O231" s="92"/>
      <c r="P231" s="229">
        <f>O231*H231</f>
        <v>0</v>
      </c>
      <c r="Q231" s="229">
        <v>0.0011999999999999999</v>
      </c>
      <c r="R231" s="229">
        <f>Q231*H231</f>
        <v>0.0095999999999999992</v>
      </c>
      <c r="S231" s="229">
        <v>0</v>
      </c>
      <c r="T231" s="23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1" t="s">
        <v>301</v>
      </c>
      <c r="AT231" s="231" t="s">
        <v>298</v>
      </c>
      <c r="AU231" s="231" t="s">
        <v>87</v>
      </c>
      <c r="AY231" s="18" t="s">
        <v>146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8" t="s">
        <v>85</v>
      </c>
      <c r="BK231" s="232">
        <f>ROUND(I231*H231,2)</f>
        <v>0</v>
      </c>
      <c r="BL231" s="18" t="s">
        <v>247</v>
      </c>
      <c r="BM231" s="231" t="s">
        <v>377</v>
      </c>
    </row>
    <row r="232" s="2" customFormat="1" ht="16.5" customHeight="1">
      <c r="A232" s="39"/>
      <c r="B232" s="40"/>
      <c r="C232" s="220" t="s">
        <v>378</v>
      </c>
      <c r="D232" s="220" t="s">
        <v>149</v>
      </c>
      <c r="E232" s="221" t="s">
        <v>379</v>
      </c>
      <c r="F232" s="222" t="s">
        <v>380</v>
      </c>
      <c r="G232" s="223" t="s">
        <v>321</v>
      </c>
      <c r="H232" s="224">
        <v>16</v>
      </c>
      <c r="I232" s="225"/>
      <c r="J232" s="226">
        <f>ROUND(I232*H232,2)</f>
        <v>0</v>
      </c>
      <c r="K232" s="222" t="s">
        <v>153</v>
      </c>
      <c r="L232" s="45"/>
      <c r="M232" s="227" t="s">
        <v>1</v>
      </c>
      <c r="N232" s="228" t="s">
        <v>42</v>
      </c>
      <c r="O232" s="92"/>
      <c r="P232" s="229">
        <f>O232*H232</f>
        <v>0</v>
      </c>
      <c r="Q232" s="229">
        <v>0</v>
      </c>
      <c r="R232" s="229">
        <f>Q232*H232</f>
        <v>0</v>
      </c>
      <c r="S232" s="229">
        <v>0</v>
      </c>
      <c r="T232" s="23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1" t="s">
        <v>247</v>
      </c>
      <c r="AT232" s="231" t="s">
        <v>149</v>
      </c>
      <c r="AU232" s="231" t="s">
        <v>87</v>
      </c>
      <c r="AY232" s="18" t="s">
        <v>146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8" t="s">
        <v>85</v>
      </c>
      <c r="BK232" s="232">
        <f>ROUND(I232*H232,2)</f>
        <v>0</v>
      </c>
      <c r="BL232" s="18" t="s">
        <v>247</v>
      </c>
      <c r="BM232" s="231" t="s">
        <v>381</v>
      </c>
    </row>
    <row r="233" s="2" customFormat="1" ht="16.5" customHeight="1">
      <c r="A233" s="39"/>
      <c r="B233" s="40"/>
      <c r="C233" s="267" t="s">
        <v>382</v>
      </c>
      <c r="D233" s="267" t="s">
        <v>298</v>
      </c>
      <c r="E233" s="268" t="s">
        <v>383</v>
      </c>
      <c r="F233" s="269" t="s">
        <v>384</v>
      </c>
      <c r="G233" s="270" t="s">
        <v>321</v>
      </c>
      <c r="H233" s="271">
        <v>8</v>
      </c>
      <c r="I233" s="272"/>
      <c r="J233" s="273">
        <f>ROUND(I233*H233,2)</f>
        <v>0</v>
      </c>
      <c r="K233" s="269" t="s">
        <v>1</v>
      </c>
      <c r="L233" s="274"/>
      <c r="M233" s="275" t="s">
        <v>1</v>
      </c>
      <c r="N233" s="276" t="s">
        <v>42</v>
      </c>
      <c r="O233" s="92"/>
      <c r="P233" s="229">
        <f>O233*H233</f>
        <v>0</v>
      </c>
      <c r="Q233" s="229">
        <v>0.00084999999999999995</v>
      </c>
      <c r="R233" s="229">
        <f>Q233*H233</f>
        <v>0.0067999999999999996</v>
      </c>
      <c r="S233" s="229">
        <v>0</v>
      </c>
      <c r="T233" s="23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1" t="s">
        <v>301</v>
      </c>
      <c r="AT233" s="231" t="s">
        <v>298</v>
      </c>
      <c r="AU233" s="231" t="s">
        <v>87</v>
      </c>
      <c r="AY233" s="18" t="s">
        <v>146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8" t="s">
        <v>85</v>
      </c>
      <c r="BK233" s="232">
        <f>ROUND(I233*H233,2)</f>
        <v>0</v>
      </c>
      <c r="BL233" s="18" t="s">
        <v>247</v>
      </c>
      <c r="BM233" s="231" t="s">
        <v>385</v>
      </c>
    </row>
    <row r="234" s="2" customFormat="1" ht="16.5" customHeight="1">
      <c r="A234" s="39"/>
      <c r="B234" s="40"/>
      <c r="C234" s="267" t="s">
        <v>386</v>
      </c>
      <c r="D234" s="267" t="s">
        <v>298</v>
      </c>
      <c r="E234" s="268" t="s">
        <v>387</v>
      </c>
      <c r="F234" s="269" t="s">
        <v>388</v>
      </c>
      <c r="G234" s="270" t="s">
        <v>321</v>
      </c>
      <c r="H234" s="271">
        <v>8</v>
      </c>
      <c r="I234" s="272"/>
      <c r="J234" s="273">
        <f>ROUND(I234*H234,2)</f>
        <v>0</v>
      </c>
      <c r="K234" s="269" t="s">
        <v>1</v>
      </c>
      <c r="L234" s="274"/>
      <c r="M234" s="275" t="s">
        <v>1</v>
      </c>
      <c r="N234" s="276" t="s">
        <v>42</v>
      </c>
      <c r="O234" s="92"/>
      <c r="P234" s="229">
        <f>O234*H234</f>
        <v>0</v>
      </c>
      <c r="Q234" s="229">
        <v>0.00084999999999999995</v>
      </c>
      <c r="R234" s="229">
        <f>Q234*H234</f>
        <v>0.0067999999999999996</v>
      </c>
      <c r="S234" s="229">
        <v>0</v>
      </c>
      <c r="T234" s="23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1" t="s">
        <v>301</v>
      </c>
      <c r="AT234" s="231" t="s">
        <v>298</v>
      </c>
      <c r="AU234" s="231" t="s">
        <v>87</v>
      </c>
      <c r="AY234" s="18" t="s">
        <v>146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8" t="s">
        <v>85</v>
      </c>
      <c r="BK234" s="232">
        <f>ROUND(I234*H234,2)</f>
        <v>0</v>
      </c>
      <c r="BL234" s="18" t="s">
        <v>247</v>
      </c>
      <c r="BM234" s="231" t="s">
        <v>389</v>
      </c>
    </row>
    <row r="235" s="2" customFormat="1" ht="16.5" customHeight="1">
      <c r="A235" s="39"/>
      <c r="B235" s="40"/>
      <c r="C235" s="220" t="s">
        <v>390</v>
      </c>
      <c r="D235" s="220" t="s">
        <v>149</v>
      </c>
      <c r="E235" s="221" t="s">
        <v>391</v>
      </c>
      <c r="F235" s="222" t="s">
        <v>392</v>
      </c>
      <c r="G235" s="223" t="s">
        <v>321</v>
      </c>
      <c r="H235" s="224">
        <v>16</v>
      </c>
      <c r="I235" s="225"/>
      <c r="J235" s="226">
        <f>ROUND(I235*H235,2)</f>
        <v>0</v>
      </c>
      <c r="K235" s="222" t="s">
        <v>1</v>
      </c>
      <c r="L235" s="45"/>
      <c r="M235" s="227" t="s">
        <v>1</v>
      </c>
      <c r="N235" s="228" t="s">
        <v>42</v>
      </c>
      <c r="O235" s="92"/>
      <c r="P235" s="229">
        <f>O235*H235</f>
        <v>0</v>
      </c>
      <c r="Q235" s="229">
        <v>0</v>
      </c>
      <c r="R235" s="229">
        <f>Q235*H235</f>
        <v>0</v>
      </c>
      <c r="S235" s="229">
        <v>0</v>
      </c>
      <c r="T235" s="23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1" t="s">
        <v>247</v>
      </c>
      <c r="AT235" s="231" t="s">
        <v>149</v>
      </c>
      <c r="AU235" s="231" t="s">
        <v>87</v>
      </c>
      <c r="AY235" s="18" t="s">
        <v>146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8" t="s">
        <v>85</v>
      </c>
      <c r="BK235" s="232">
        <f>ROUND(I235*H235,2)</f>
        <v>0</v>
      </c>
      <c r="BL235" s="18" t="s">
        <v>247</v>
      </c>
      <c r="BM235" s="231" t="s">
        <v>393</v>
      </c>
    </row>
    <row r="236" s="2" customFormat="1" ht="16.5" customHeight="1">
      <c r="A236" s="39"/>
      <c r="B236" s="40"/>
      <c r="C236" s="267" t="s">
        <v>394</v>
      </c>
      <c r="D236" s="267" t="s">
        <v>298</v>
      </c>
      <c r="E236" s="268" t="s">
        <v>395</v>
      </c>
      <c r="F236" s="269" t="s">
        <v>396</v>
      </c>
      <c r="G236" s="270" t="s">
        <v>321</v>
      </c>
      <c r="H236" s="271">
        <v>16</v>
      </c>
      <c r="I236" s="272"/>
      <c r="J236" s="273">
        <f>ROUND(I236*H236,2)</f>
        <v>0</v>
      </c>
      <c r="K236" s="269" t="s">
        <v>1</v>
      </c>
      <c r="L236" s="274"/>
      <c r="M236" s="275" t="s">
        <v>1</v>
      </c>
      <c r="N236" s="276" t="s">
        <v>42</v>
      </c>
      <c r="O236" s="92"/>
      <c r="P236" s="229">
        <f>O236*H236</f>
        <v>0</v>
      </c>
      <c r="Q236" s="229">
        <v>0.00080000000000000004</v>
      </c>
      <c r="R236" s="229">
        <f>Q236*H236</f>
        <v>0.012800000000000001</v>
      </c>
      <c r="S236" s="229">
        <v>0</v>
      </c>
      <c r="T236" s="23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1" t="s">
        <v>301</v>
      </c>
      <c r="AT236" s="231" t="s">
        <v>298</v>
      </c>
      <c r="AU236" s="231" t="s">
        <v>87</v>
      </c>
      <c r="AY236" s="18" t="s">
        <v>146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8" t="s">
        <v>85</v>
      </c>
      <c r="BK236" s="232">
        <f>ROUND(I236*H236,2)</f>
        <v>0</v>
      </c>
      <c r="BL236" s="18" t="s">
        <v>247</v>
      </c>
      <c r="BM236" s="231" t="s">
        <v>397</v>
      </c>
    </row>
    <row r="237" s="2" customFormat="1" ht="24.15" customHeight="1">
      <c r="A237" s="39"/>
      <c r="B237" s="40"/>
      <c r="C237" s="220" t="s">
        <v>398</v>
      </c>
      <c r="D237" s="220" t="s">
        <v>149</v>
      </c>
      <c r="E237" s="221" t="s">
        <v>399</v>
      </c>
      <c r="F237" s="222" t="s">
        <v>400</v>
      </c>
      <c r="G237" s="223" t="s">
        <v>284</v>
      </c>
      <c r="H237" s="266"/>
      <c r="I237" s="225"/>
      <c r="J237" s="226">
        <f>ROUND(I237*H237,2)</f>
        <v>0</v>
      </c>
      <c r="K237" s="222" t="s">
        <v>153</v>
      </c>
      <c r="L237" s="45"/>
      <c r="M237" s="227" t="s">
        <v>1</v>
      </c>
      <c r="N237" s="228" t="s">
        <v>42</v>
      </c>
      <c r="O237" s="92"/>
      <c r="P237" s="229">
        <f>O237*H237</f>
        <v>0</v>
      </c>
      <c r="Q237" s="229">
        <v>0</v>
      </c>
      <c r="R237" s="229">
        <f>Q237*H237</f>
        <v>0</v>
      </c>
      <c r="S237" s="229">
        <v>0</v>
      </c>
      <c r="T237" s="23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1" t="s">
        <v>247</v>
      </c>
      <c r="AT237" s="231" t="s">
        <v>149</v>
      </c>
      <c r="AU237" s="231" t="s">
        <v>87</v>
      </c>
      <c r="AY237" s="18" t="s">
        <v>146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8" t="s">
        <v>85</v>
      </c>
      <c r="BK237" s="232">
        <f>ROUND(I237*H237,2)</f>
        <v>0</v>
      </c>
      <c r="BL237" s="18" t="s">
        <v>247</v>
      </c>
      <c r="BM237" s="231" t="s">
        <v>401</v>
      </c>
    </row>
    <row r="238" s="12" customFormat="1" ht="22.8" customHeight="1">
      <c r="A238" s="12"/>
      <c r="B238" s="204"/>
      <c r="C238" s="205"/>
      <c r="D238" s="206" t="s">
        <v>76</v>
      </c>
      <c r="E238" s="218" t="s">
        <v>402</v>
      </c>
      <c r="F238" s="218" t="s">
        <v>403</v>
      </c>
      <c r="G238" s="205"/>
      <c r="H238" s="205"/>
      <c r="I238" s="208"/>
      <c r="J238" s="219">
        <f>BK238</f>
        <v>0</v>
      </c>
      <c r="K238" s="205"/>
      <c r="L238" s="210"/>
      <c r="M238" s="211"/>
      <c r="N238" s="212"/>
      <c r="O238" s="212"/>
      <c r="P238" s="213">
        <f>SUM(P239:P305)</f>
        <v>0</v>
      </c>
      <c r="Q238" s="212"/>
      <c r="R238" s="213">
        <f>SUM(R239:R305)</f>
        <v>5.8085796600000004</v>
      </c>
      <c r="S238" s="212"/>
      <c r="T238" s="214">
        <f>SUM(T239:T305)</f>
        <v>9.9859773999999994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5" t="s">
        <v>87</v>
      </c>
      <c r="AT238" s="216" t="s">
        <v>76</v>
      </c>
      <c r="AU238" s="216" t="s">
        <v>85</v>
      </c>
      <c r="AY238" s="215" t="s">
        <v>146</v>
      </c>
      <c r="BK238" s="217">
        <f>SUM(BK239:BK305)</f>
        <v>0</v>
      </c>
    </row>
    <row r="239" s="2" customFormat="1" ht="21.75" customHeight="1">
      <c r="A239" s="39"/>
      <c r="B239" s="40"/>
      <c r="C239" s="220" t="s">
        <v>404</v>
      </c>
      <c r="D239" s="220" t="s">
        <v>149</v>
      </c>
      <c r="E239" s="221" t="s">
        <v>405</v>
      </c>
      <c r="F239" s="222" t="s">
        <v>406</v>
      </c>
      <c r="G239" s="223" t="s">
        <v>152</v>
      </c>
      <c r="H239" s="224">
        <v>115.922</v>
      </c>
      <c r="I239" s="225"/>
      <c r="J239" s="226">
        <f>ROUND(I239*H239,2)</f>
        <v>0</v>
      </c>
      <c r="K239" s="222" t="s">
        <v>1</v>
      </c>
      <c r="L239" s="45"/>
      <c r="M239" s="227" t="s">
        <v>1</v>
      </c>
      <c r="N239" s="228" t="s">
        <v>42</v>
      </c>
      <c r="O239" s="92"/>
      <c r="P239" s="229">
        <f>O239*H239</f>
        <v>0</v>
      </c>
      <c r="Q239" s="229">
        <v>0.0012800000000000001</v>
      </c>
      <c r="R239" s="229">
        <f>Q239*H239</f>
        <v>0.14838016000000001</v>
      </c>
      <c r="S239" s="229">
        <v>0</v>
      </c>
      <c r="T239" s="23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1" t="s">
        <v>247</v>
      </c>
      <c r="AT239" s="231" t="s">
        <v>149</v>
      </c>
      <c r="AU239" s="231" t="s">
        <v>87</v>
      </c>
      <c r="AY239" s="18" t="s">
        <v>146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8" t="s">
        <v>85</v>
      </c>
      <c r="BK239" s="232">
        <f>ROUND(I239*H239,2)</f>
        <v>0</v>
      </c>
      <c r="BL239" s="18" t="s">
        <v>247</v>
      </c>
      <c r="BM239" s="231" t="s">
        <v>407</v>
      </c>
    </row>
    <row r="240" s="13" customFormat="1">
      <c r="A240" s="13"/>
      <c r="B240" s="233"/>
      <c r="C240" s="234"/>
      <c r="D240" s="235" t="s">
        <v>156</v>
      </c>
      <c r="E240" s="236" t="s">
        <v>1</v>
      </c>
      <c r="F240" s="237" t="s">
        <v>408</v>
      </c>
      <c r="G240" s="234"/>
      <c r="H240" s="236" t="s">
        <v>1</v>
      </c>
      <c r="I240" s="238"/>
      <c r="J240" s="234"/>
      <c r="K240" s="234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156</v>
      </c>
      <c r="AU240" s="243" t="s">
        <v>87</v>
      </c>
      <c r="AV240" s="13" t="s">
        <v>85</v>
      </c>
      <c r="AW240" s="13" t="s">
        <v>32</v>
      </c>
      <c r="AX240" s="13" t="s">
        <v>77</v>
      </c>
      <c r="AY240" s="243" t="s">
        <v>146</v>
      </c>
    </row>
    <row r="241" s="14" customFormat="1">
      <c r="A241" s="14"/>
      <c r="B241" s="244"/>
      <c r="C241" s="245"/>
      <c r="D241" s="235" t="s">
        <v>156</v>
      </c>
      <c r="E241" s="246" t="s">
        <v>1</v>
      </c>
      <c r="F241" s="247" t="s">
        <v>409</v>
      </c>
      <c r="G241" s="245"/>
      <c r="H241" s="248">
        <v>14.813000000000001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156</v>
      </c>
      <c r="AU241" s="254" t="s">
        <v>87</v>
      </c>
      <c r="AV241" s="14" t="s">
        <v>87</v>
      </c>
      <c r="AW241" s="14" t="s">
        <v>32</v>
      </c>
      <c r="AX241" s="14" t="s">
        <v>77</v>
      </c>
      <c r="AY241" s="254" t="s">
        <v>146</v>
      </c>
    </row>
    <row r="242" s="14" customFormat="1">
      <c r="A242" s="14"/>
      <c r="B242" s="244"/>
      <c r="C242" s="245"/>
      <c r="D242" s="235" t="s">
        <v>156</v>
      </c>
      <c r="E242" s="246" t="s">
        <v>1</v>
      </c>
      <c r="F242" s="247" t="s">
        <v>410</v>
      </c>
      <c r="G242" s="245"/>
      <c r="H242" s="248">
        <v>14.813000000000001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156</v>
      </c>
      <c r="AU242" s="254" t="s">
        <v>87</v>
      </c>
      <c r="AV242" s="14" t="s">
        <v>87</v>
      </c>
      <c r="AW242" s="14" t="s">
        <v>32</v>
      </c>
      <c r="AX242" s="14" t="s">
        <v>77</v>
      </c>
      <c r="AY242" s="254" t="s">
        <v>146</v>
      </c>
    </row>
    <row r="243" s="14" customFormat="1">
      <c r="A243" s="14"/>
      <c r="B243" s="244"/>
      <c r="C243" s="245"/>
      <c r="D243" s="235" t="s">
        <v>156</v>
      </c>
      <c r="E243" s="246" t="s">
        <v>1</v>
      </c>
      <c r="F243" s="247" t="s">
        <v>411</v>
      </c>
      <c r="G243" s="245"/>
      <c r="H243" s="248">
        <v>17.648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156</v>
      </c>
      <c r="AU243" s="254" t="s">
        <v>87</v>
      </c>
      <c r="AV243" s="14" t="s">
        <v>87</v>
      </c>
      <c r="AW243" s="14" t="s">
        <v>32</v>
      </c>
      <c r="AX243" s="14" t="s">
        <v>77</v>
      </c>
      <c r="AY243" s="254" t="s">
        <v>146</v>
      </c>
    </row>
    <row r="244" s="14" customFormat="1">
      <c r="A244" s="14"/>
      <c r="B244" s="244"/>
      <c r="C244" s="245"/>
      <c r="D244" s="235" t="s">
        <v>156</v>
      </c>
      <c r="E244" s="246" t="s">
        <v>1</v>
      </c>
      <c r="F244" s="247" t="s">
        <v>412</v>
      </c>
      <c r="G244" s="245"/>
      <c r="H244" s="248">
        <v>17.648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156</v>
      </c>
      <c r="AU244" s="254" t="s">
        <v>87</v>
      </c>
      <c r="AV244" s="14" t="s">
        <v>87</v>
      </c>
      <c r="AW244" s="14" t="s">
        <v>32</v>
      </c>
      <c r="AX244" s="14" t="s">
        <v>77</v>
      </c>
      <c r="AY244" s="254" t="s">
        <v>146</v>
      </c>
    </row>
    <row r="245" s="14" customFormat="1">
      <c r="A245" s="14"/>
      <c r="B245" s="244"/>
      <c r="C245" s="245"/>
      <c r="D245" s="235" t="s">
        <v>156</v>
      </c>
      <c r="E245" s="246" t="s">
        <v>1</v>
      </c>
      <c r="F245" s="247" t="s">
        <v>413</v>
      </c>
      <c r="G245" s="245"/>
      <c r="H245" s="248">
        <v>12.75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156</v>
      </c>
      <c r="AU245" s="254" t="s">
        <v>87</v>
      </c>
      <c r="AV245" s="14" t="s">
        <v>87</v>
      </c>
      <c r="AW245" s="14" t="s">
        <v>32</v>
      </c>
      <c r="AX245" s="14" t="s">
        <v>77</v>
      </c>
      <c r="AY245" s="254" t="s">
        <v>146</v>
      </c>
    </row>
    <row r="246" s="14" customFormat="1">
      <c r="A246" s="14"/>
      <c r="B246" s="244"/>
      <c r="C246" s="245"/>
      <c r="D246" s="235" t="s">
        <v>156</v>
      </c>
      <c r="E246" s="246" t="s">
        <v>1</v>
      </c>
      <c r="F246" s="247" t="s">
        <v>414</v>
      </c>
      <c r="G246" s="245"/>
      <c r="H246" s="248">
        <v>12.75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156</v>
      </c>
      <c r="AU246" s="254" t="s">
        <v>87</v>
      </c>
      <c r="AV246" s="14" t="s">
        <v>87</v>
      </c>
      <c r="AW246" s="14" t="s">
        <v>32</v>
      </c>
      <c r="AX246" s="14" t="s">
        <v>77</v>
      </c>
      <c r="AY246" s="254" t="s">
        <v>146</v>
      </c>
    </row>
    <row r="247" s="14" customFormat="1">
      <c r="A247" s="14"/>
      <c r="B247" s="244"/>
      <c r="C247" s="245"/>
      <c r="D247" s="235" t="s">
        <v>156</v>
      </c>
      <c r="E247" s="246" t="s">
        <v>1</v>
      </c>
      <c r="F247" s="247" t="s">
        <v>415</v>
      </c>
      <c r="G247" s="245"/>
      <c r="H247" s="248">
        <v>12.75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156</v>
      </c>
      <c r="AU247" s="254" t="s">
        <v>87</v>
      </c>
      <c r="AV247" s="14" t="s">
        <v>87</v>
      </c>
      <c r="AW247" s="14" t="s">
        <v>32</v>
      </c>
      <c r="AX247" s="14" t="s">
        <v>77</v>
      </c>
      <c r="AY247" s="254" t="s">
        <v>146</v>
      </c>
    </row>
    <row r="248" s="14" customFormat="1">
      <c r="A248" s="14"/>
      <c r="B248" s="244"/>
      <c r="C248" s="245"/>
      <c r="D248" s="235" t="s">
        <v>156</v>
      </c>
      <c r="E248" s="246" t="s">
        <v>1</v>
      </c>
      <c r="F248" s="247" t="s">
        <v>416</v>
      </c>
      <c r="G248" s="245"/>
      <c r="H248" s="248">
        <v>12.75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156</v>
      </c>
      <c r="AU248" s="254" t="s">
        <v>87</v>
      </c>
      <c r="AV248" s="14" t="s">
        <v>87</v>
      </c>
      <c r="AW248" s="14" t="s">
        <v>32</v>
      </c>
      <c r="AX248" s="14" t="s">
        <v>77</v>
      </c>
      <c r="AY248" s="254" t="s">
        <v>146</v>
      </c>
    </row>
    <row r="249" s="15" customFormat="1">
      <c r="A249" s="15"/>
      <c r="B249" s="255"/>
      <c r="C249" s="256"/>
      <c r="D249" s="235" t="s">
        <v>156</v>
      </c>
      <c r="E249" s="257" t="s">
        <v>1</v>
      </c>
      <c r="F249" s="258" t="s">
        <v>166</v>
      </c>
      <c r="G249" s="256"/>
      <c r="H249" s="259">
        <v>115.922</v>
      </c>
      <c r="I249" s="260"/>
      <c r="J249" s="256"/>
      <c r="K249" s="256"/>
      <c r="L249" s="261"/>
      <c r="M249" s="262"/>
      <c r="N249" s="263"/>
      <c r="O249" s="263"/>
      <c r="P249" s="263"/>
      <c r="Q249" s="263"/>
      <c r="R249" s="263"/>
      <c r="S249" s="263"/>
      <c r="T249" s="264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5" t="s">
        <v>156</v>
      </c>
      <c r="AU249" s="265" t="s">
        <v>87</v>
      </c>
      <c r="AV249" s="15" t="s">
        <v>154</v>
      </c>
      <c r="AW249" s="15" t="s">
        <v>32</v>
      </c>
      <c r="AX249" s="15" t="s">
        <v>85</v>
      </c>
      <c r="AY249" s="265" t="s">
        <v>146</v>
      </c>
    </row>
    <row r="250" s="2" customFormat="1" ht="16.5" customHeight="1">
      <c r="A250" s="39"/>
      <c r="B250" s="40"/>
      <c r="C250" s="267" t="s">
        <v>417</v>
      </c>
      <c r="D250" s="267" t="s">
        <v>298</v>
      </c>
      <c r="E250" s="268" t="s">
        <v>418</v>
      </c>
      <c r="F250" s="269" t="s">
        <v>419</v>
      </c>
      <c r="G250" s="270" t="s">
        <v>152</v>
      </c>
      <c r="H250" s="271">
        <v>256.54000000000002</v>
      </c>
      <c r="I250" s="272"/>
      <c r="J250" s="273">
        <f>ROUND(I250*H250,2)</f>
        <v>0</v>
      </c>
      <c r="K250" s="269" t="s">
        <v>153</v>
      </c>
      <c r="L250" s="274"/>
      <c r="M250" s="275" t="s">
        <v>1</v>
      </c>
      <c r="N250" s="276" t="s">
        <v>42</v>
      </c>
      <c r="O250" s="92"/>
      <c r="P250" s="229">
        <f>O250*H250</f>
        <v>0</v>
      </c>
      <c r="Q250" s="229">
        <v>0.0092999999999999992</v>
      </c>
      <c r="R250" s="229">
        <f>Q250*H250</f>
        <v>2.3858220000000001</v>
      </c>
      <c r="S250" s="229">
        <v>0</v>
      </c>
      <c r="T250" s="23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1" t="s">
        <v>301</v>
      </c>
      <c r="AT250" s="231" t="s">
        <v>298</v>
      </c>
      <c r="AU250" s="231" t="s">
        <v>87</v>
      </c>
      <c r="AY250" s="18" t="s">
        <v>146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8" t="s">
        <v>85</v>
      </c>
      <c r="BK250" s="232">
        <f>ROUND(I250*H250,2)</f>
        <v>0</v>
      </c>
      <c r="BL250" s="18" t="s">
        <v>247</v>
      </c>
      <c r="BM250" s="231" t="s">
        <v>420</v>
      </c>
    </row>
    <row r="251" s="14" customFormat="1">
      <c r="A251" s="14"/>
      <c r="B251" s="244"/>
      <c r="C251" s="245"/>
      <c r="D251" s="235" t="s">
        <v>156</v>
      </c>
      <c r="E251" s="246" t="s">
        <v>1</v>
      </c>
      <c r="F251" s="247" t="s">
        <v>421</v>
      </c>
      <c r="G251" s="245"/>
      <c r="H251" s="248">
        <v>256.54000000000002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156</v>
      </c>
      <c r="AU251" s="254" t="s">
        <v>87</v>
      </c>
      <c r="AV251" s="14" t="s">
        <v>87</v>
      </c>
      <c r="AW251" s="14" t="s">
        <v>32</v>
      </c>
      <c r="AX251" s="14" t="s">
        <v>85</v>
      </c>
      <c r="AY251" s="254" t="s">
        <v>146</v>
      </c>
    </row>
    <row r="252" s="2" customFormat="1" ht="24.15" customHeight="1">
      <c r="A252" s="39"/>
      <c r="B252" s="40"/>
      <c r="C252" s="220" t="s">
        <v>422</v>
      </c>
      <c r="D252" s="220" t="s">
        <v>149</v>
      </c>
      <c r="E252" s="221" t="s">
        <v>423</v>
      </c>
      <c r="F252" s="222" t="s">
        <v>424</v>
      </c>
      <c r="G252" s="223" t="s">
        <v>152</v>
      </c>
      <c r="H252" s="224">
        <v>122.16200000000001</v>
      </c>
      <c r="I252" s="225"/>
      <c r="J252" s="226">
        <f>ROUND(I252*H252,2)</f>
        <v>0</v>
      </c>
      <c r="K252" s="222" t="s">
        <v>153</v>
      </c>
      <c r="L252" s="45"/>
      <c r="M252" s="227" t="s">
        <v>1</v>
      </c>
      <c r="N252" s="228" t="s">
        <v>42</v>
      </c>
      <c r="O252" s="92"/>
      <c r="P252" s="229">
        <f>O252*H252</f>
        <v>0</v>
      </c>
      <c r="Q252" s="229">
        <v>0</v>
      </c>
      <c r="R252" s="229">
        <f>Q252*H252</f>
        <v>0</v>
      </c>
      <c r="S252" s="229">
        <v>0.050299999999999997</v>
      </c>
      <c r="T252" s="230">
        <f>S252*H252</f>
        <v>6.1447485999999998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1" t="s">
        <v>247</v>
      </c>
      <c r="AT252" s="231" t="s">
        <v>149</v>
      </c>
      <c r="AU252" s="231" t="s">
        <v>87</v>
      </c>
      <c r="AY252" s="18" t="s">
        <v>146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8" t="s">
        <v>85</v>
      </c>
      <c r="BK252" s="232">
        <f>ROUND(I252*H252,2)</f>
        <v>0</v>
      </c>
      <c r="BL252" s="18" t="s">
        <v>247</v>
      </c>
      <c r="BM252" s="231" t="s">
        <v>425</v>
      </c>
    </row>
    <row r="253" s="14" customFormat="1">
      <c r="A253" s="14"/>
      <c r="B253" s="244"/>
      <c r="C253" s="245"/>
      <c r="D253" s="235" t="s">
        <v>156</v>
      </c>
      <c r="E253" s="246" t="s">
        <v>1</v>
      </c>
      <c r="F253" s="247" t="s">
        <v>409</v>
      </c>
      <c r="G253" s="245"/>
      <c r="H253" s="248">
        <v>14.813000000000001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156</v>
      </c>
      <c r="AU253" s="254" t="s">
        <v>87</v>
      </c>
      <c r="AV253" s="14" t="s">
        <v>87</v>
      </c>
      <c r="AW253" s="14" t="s">
        <v>32</v>
      </c>
      <c r="AX253" s="14" t="s">
        <v>77</v>
      </c>
      <c r="AY253" s="254" t="s">
        <v>146</v>
      </c>
    </row>
    <row r="254" s="14" customFormat="1">
      <c r="A254" s="14"/>
      <c r="B254" s="244"/>
      <c r="C254" s="245"/>
      <c r="D254" s="235" t="s">
        <v>156</v>
      </c>
      <c r="E254" s="246" t="s">
        <v>1</v>
      </c>
      <c r="F254" s="247" t="s">
        <v>410</v>
      </c>
      <c r="G254" s="245"/>
      <c r="H254" s="248">
        <v>14.813000000000001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156</v>
      </c>
      <c r="AU254" s="254" t="s">
        <v>87</v>
      </c>
      <c r="AV254" s="14" t="s">
        <v>87</v>
      </c>
      <c r="AW254" s="14" t="s">
        <v>32</v>
      </c>
      <c r="AX254" s="14" t="s">
        <v>77</v>
      </c>
      <c r="AY254" s="254" t="s">
        <v>146</v>
      </c>
    </row>
    <row r="255" s="14" customFormat="1">
      <c r="A255" s="14"/>
      <c r="B255" s="244"/>
      <c r="C255" s="245"/>
      <c r="D255" s="235" t="s">
        <v>156</v>
      </c>
      <c r="E255" s="246" t="s">
        <v>1</v>
      </c>
      <c r="F255" s="247" t="s">
        <v>426</v>
      </c>
      <c r="G255" s="245"/>
      <c r="H255" s="248">
        <v>20.768000000000001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156</v>
      </c>
      <c r="AU255" s="254" t="s">
        <v>87</v>
      </c>
      <c r="AV255" s="14" t="s">
        <v>87</v>
      </c>
      <c r="AW255" s="14" t="s">
        <v>32</v>
      </c>
      <c r="AX255" s="14" t="s">
        <v>77</v>
      </c>
      <c r="AY255" s="254" t="s">
        <v>146</v>
      </c>
    </row>
    <row r="256" s="14" customFormat="1">
      <c r="A256" s="14"/>
      <c r="B256" s="244"/>
      <c r="C256" s="245"/>
      <c r="D256" s="235" t="s">
        <v>156</v>
      </c>
      <c r="E256" s="246" t="s">
        <v>1</v>
      </c>
      <c r="F256" s="247" t="s">
        <v>427</v>
      </c>
      <c r="G256" s="245"/>
      <c r="H256" s="248">
        <v>20.768000000000001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156</v>
      </c>
      <c r="AU256" s="254" t="s">
        <v>87</v>
      </c>
      <c r="AV256" s="14" t="s">
        <v>87</v>
      </c>
      <c r="AW256" s="14" t="s">
        <v>32</v>
      </c>
      <c r="AX256" s="14" t="s">
        <v>77</v>
      </c>
      <c r="AY256" s="254" t="s">
        <v>146</v>
      </c>
    </row>
    <row r="257" s="14" customFormat="1">
      <c r="A257" s="14"/>
      <c r="B257" s="244"/>
      <c r="C257" s="245"/>
      <c r="D257" s="235" t="s">
        <v>156</v>
      </c>
      <c r="E257" s="246" t="s">
        <v>1</v>
      </c>
      <c r="F257" s="247" t="s">
        <v>428</v>
      </c>
      <c r="G257" s="245"/>
      <c r="H257" s="248">
        <v>12.75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156</v>
      </c>
      <c r="AU257" s="254" t="s">
        <v>87</v>
      </c>
      <c r="AV257" s="14" t="s">
        <v>87</v>
      </c>
      <c r="AW257" s="14" t="s">
        <v>32</v>
      </c>
      <c r="AX257" s="14" t="s">
        <v>77</v>
      </c>
      <c r="AY257" s="254" t="s">
        <v>146</v>
      </c>
    </row>
    <row r="258" s="14" customFormat="1">
      <c r="A258" s="14"/>
      <c r="B258" s="244"/>
      <c r="C258" s="245"/>
      <c r="D258" s="235" t="s">
        <v>156</v>
      </c>
      <c r="E258" s="246" t="s">
        <v>1</v>
      </c>
      <c r="F258" s="247" t="s">
        <v>429</v>
      </c>
      <c r="G258" s="245"/>
      <c r="H258" s="248">
        <v>12.75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156</v>
      </c>
      <c r="AU258" s="254" t="s">
        <v>87</v>
      </c>
      <c r="AV258" s="14" t="s">
        <v>87</v>
      </c>
      <c r="AW258" s="14" t="s">
        <v>32</v>
      </c>
      <c r="AX258" s="14" t="s">
        <v>77</v>
      </c>
      <c r="AY258" s="254" t="s">
        <v>146</v>
      </c>
    </row>
    <row r="259" s="14" customFormat="1">
      <c r="A259" s="14"/>
      <c r="B259" s="244"/>
      <c r="C259" s="245"/>
      <c r="D259" s="235" t="s">
        <v>156</v>
      </c>
      <c r="E259" s="246" t="s">
        <v>1</v>
      </c>
      <c r="F259" s="247" t="s">
        <v>430</v>
      </c>
      <c r="G259" s="245"/>
      <c r="H259" s="248">
        <v>12.75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156</v>
      </c>
      <c r="AU259" s="254" t="s">
        <v>87</v>
      </c>
      <c r="AV259" s="14" t="s">
        <v>87</v>
      </c>
      <c r="AW259" s="14" t="s">
        <v>32</v>
      </c>
      <c r="AX259" s="14" t="s">
        <v>77</v>
      </c>
      <c r="AY259" s="254" t="s">
        <v>146</v>
      </c>
    </row>
    <row r="260" s="14" customFormat="1">
      <c r="A260" s="14"/>
      <c r="B260" s="244"/>
      <c r="C260" s="245"/>
      <c r="D260" s="235" t="s">
        <v>156</v>
      </c>
      <c r="E260" s="246" t="s">
        <v>1</v>
      </c>
      <c r="F260" s="247" t="s">
        <v>431</v>
      </c>
      <c r="G260" s="245"/>
      <c r="H260" s="248">
        <v>12.75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156</v>
      </c>
      <c r="AU260" s="254" t="s">
        <v>87</v>
      </c>
      <c r="AV260" s="14" t="s">
        <v>87</v>
      </c>
      <c r="AW260" s="14" t="s">
        <v>32</v>
      </c>
      <c r="AX260" s="14" t="s">
        <v>77</v>
      </c>
      <c r="AY260" s="254" t="s">
        <v>146</v>
      </c>
    </row>
    <row r="261" s="15" customFormat="1">
      <c r="A261" s="15"/>
      <c r="B261" s="255"/>
      <c r="C261" s="256"/>
      <c r="D261" s="235" t="s">
        <v>156</v>
      </c>
      <c r="E261" s="257" t="s">
        <v>1</v>
      </c>
      <c r="F261" s="258" t="s">
        <v>166</v>
      </c>
      <c r="G261" s="256"/>
      <c r="H261" s="259">
        <v>122.16200000000001</v>
      </c>
      <c r="I261" s="260"/>
      <c r="J261" s="256"/>
      <c r="K261" s="256"/>
      <c r="L261" s="261"/>
      <c r="M261" s="262"/>
      <c r="N261" s="263"/>
      <c r="O261" s="263"/>
      <c r="P261" s="263"/>
      <c r="Q261" s="263"/>
      <c r="R261" s="263"/>
      <c r="S261" s="263"/>
      <c r="T261" s="264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5" t="s">
        <v>156</v>
      </c>
      <c r="AU261" s="265" t="s">
        <v>87</v>
      </c>
      <c r="AV261" s="15" t="s">
        <v>154</v>
      </c>
      <c r="AW261" s="15" t="s">
        <v>32</v>
      </c>
      <c r="AX261" s="15" t="s">
        <v>85</v>
      </c>
      <c r="AY261" s="265" t="s">
        <v>146</v>
      </c>
    </row>
    <row r="262" s="2" customFormat="1" ht="33" customHeight="1">
      <c r="A262" s="39"/>
      <c r="B262" s="40"/>
      <c r="C262" s="220" t="s">
        <v>432</v>
      </c>
      <c r="D262" s="220" t="s">
        <v>149</v>
      </c>
      <c r="E262" s="221" t="s">
        <v>433</v>
      </c>
      <c r="F262" s="222" t="s">
        <v>434</v>
      </c>
      <c r="G262" s="223" t="s">
        <v>152</v>
      </c>
      <c r="H262" s="224">
        <v>7.0199999999999996</v>
      </c>
      <c r="I262" s="225"/>
      <c r="J262" s="226">
        <f>ROUND(I262*H262,2)</f>
        <v>0</v>
      </c>
      <c r="K262" s="222" t="s">
        <v>153</v>
      </c>
      <c r="L262" s="45"/>
      <c r="M262" s="227" t="s">
        <v>1</v>
      </c>
      <c r="N262" s="228" t="s">
        <v>42</v>
      </c>
      <c r="O262" s="92"/>
      <c r="P262" s="229">
        <f>O262*H262</f>
        <v>0</v>
      </c>
      <c r="Q262" s="229">
        <v>0.012880000000000001</v>
      </c>
      <c r="R262" s="229">
        <f>Q262*H262</f>
        <v>0.090417600000000001</v>
      </c>
      <c r="S262" s="229">
        <v>0</v>
      </c>
      <c r="T262" s="23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1" t="s">
        <v>247</v>
      </c>
      <c r="AT262" s="231" t="s">
        <v>149</v>
      </c>
      <c r="AU262" s="231" t="s">
        <v>87</v>
      </c>
      <c r="AY262" s="18" t="s">
        <v>146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8" t="s">
        <v>85</v>
      </c>
      <c r="BK262" s="232">
        <f>ROUND(I262*H262,2)</f>
        <v>0</v>
      </c>
      <c r="BL262" s="18" t="s">
        <v>247</v>
      </c>
      <c r="BM262" s="231" t="s">
        <v>435</v>
      </c>
    </row>
    <row r="263" s="14" customFormat="1">
      <c r="A263" s="14"/>
      <c r="B263" s="244"/>
      <c r="C263" s="245"/>
      <c r="D263" s="235" t="s">
        <v>156</v>
      </c>
      <c r="E263" s="246" t="s">
        <v>1</v>
      </c>
      <c r="F263" s="247" t="s">
        <v>436</v>
      </c>
      <c r="G263" s="245"/>
      <c r="H263" s="248">
        <v>7.0199999999999996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156</v>
      </c>
      <c r="AU263" s="254" t="s">
        <v>87</v>
      </c>
      <c r="AV263" s="14" t="s">
        <v>87</v>
      </c>
      <c r="AW263" s="14" t="s">
        <v>32</v>
      </c>
      <c r="AX263" s="14" t="s">
        <v>77</v>
      </c>
      <c r="AY263" s="254" t="s">
        <v>146</v>
      </c>
    </row>
    <row r="264" s="15" customFormat="1">
      <c r="A264" s="15"/>
      <c r="B264" s="255"/>
      <c r="C264" s="256"/>
      <c r="D264" s="235" t="s">
        <v>156</v>
      </c>
      <c r="E264" s="257" t="s">
        <v>1</v>
      </c>
      <c r="F264" s="258" t="s">
        <v>166</v>
      </c>
      <c r="G264" s="256"/>
      <c r="H264" s="259">
        <v>7.0199999999999996</v>
      </c>
      <c r="I264" s="260"/>
      <c r="J264" s="256"/>
      <c r="K264" s="256"/>
      <c r="L264" s="261"/>
      <c r="M264" s="262"/>
      <c r="N264" s="263"/>
      <c r="O264" s="263"/>
      <c r="P264" s="263"/>
      <c r="Q264" s="263"/>
      <c r="R264" s="263"/>
      <c r="S264" s="263"/>
      <c r="T264" s="264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5" t="s">
        <v>156</v>
      </c>
      <c r="AU264" s="265" t="s">
        <v>87</v>
      </c>
      <c r="AV264" s="15" t="s">
        <v>154</v>
      </c>
      <c r="AW264" s="15" t="s">
        <v>32</v>
      </c>
      <c r="AX264" s="15" t="s">
        <v>85</v>
      </c>
      <c r="AY264" s="265" t="s">
        <v>146</v>
      </c>
    </row>
    <row r="265" s="2" customFormat="1" ht="24.15" customHeight="1">
      <c r="A265" s="39"/>
      <c r="B265" s="40"/>
      <c r="C265" s="220" t="s">
        <v>437</v>
      </c>
      <c r="D265" s="220" t="s">
        <v>149</v>
      </c>
      <c r="E265" s="221" t="s">
        <v>438</v>
      </c>
      <c r="F265" s="222" t="s">
        <v>439</v>
      </c>
      <c r="G265" s="223" t="s">
        <v>152</v>
      </c>
      <c r="H265" s="224">
        <v>105.48</v>
      </c>
      <c r="I265" s="225"/>
      <c r="J265" s="226">
        <f>ROUND(I265*H265,2)</f>
        <v>0</v>
      </c>
      <c r="K265" s="222" t="s">
        <v>153</v>
      </c>
      <c r="L265" s="45"/>
      <c r="M265" s="227" t="s">
        <v>1</v>
      </c>
      <c r="N265" s="228" t="s">
        <v>42</v>
      </c>
      <c r="O265" s="92"/>
      <c r="P265" s="229">
        <f>O265*H265</f>
        <v>0</v>
      </c>
      <c r="Q265" s="229">
        <v>0.02963</v>
      </c>
      <c r="R265" s="229">
        <f>Q265*H265</f>
        <v>3.1253724000000003</v>
      </c>
      <c r="S265" s="229">
        <v>0</v>
      </c>
      <c r="T265" s="23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1" t="s">
        <v>247</v>
      </c>
      <c r="AT265" s="231" t="s">
        <v>149</v>
      </c>
      <c r="AU265" s="231" t="s">
        <v>87</v>
      </c>
      <c r="AY265" s="18" t="s">
        <v>146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8" t="s">
        <v>85</v>
      </c>
      <c r="BK265" s="232">
        <f>ROUND(I265*H265,2)</f>
        <v>0</v>
      </c>
      <c r="BL265" s="18" t="s">
        <v>247</v>
      </c>
      <c r="BM265" s="231" t="s">
        <v>440</v>
      </c>
    </row>
    <row r="266" s="14" customFormat="1">
      <c r="A266" s="14"/>
      <c r="B266" s="244"/>
      <c r="C266" s="245"/>
      <c r="D266" s="235" t="s">
        <v>156</v>
      </c>
      <c r="E266" s="246" t="s">
        <v>1</v>
      </c>
      <c r="F266" s="247" t="s">
        <v>441</v>
      </c>
      <c r="G266" s="245"/>
      <c r="H266" s="248">
        <v>14.220000000000001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156</v>
      </c>
      <c r="AU266" s="254" t="s">
        <v>87</v>
      </c>
      <c r="AV266" s="14" t="s">
        <v>87</v>
      </c>
      <c r="AW266" s="14" t="s">
        <v>32</v>
      </c>
      <c r="AX266" s="14" t="s">
        <v>77</v>
      </c>
      <c r="AY266" s="254" t="s">
        <v>146</v>
      </c>
    </row>
    <row r="267" s="14" customFormat="1">
      <c r="A267" s="14"/>
      <c r="B267" s="244"/>
      <c r="C267" s="245"/>
      <c r="D267" s="235" t="s">
        <v>156</v>
      </c>
      <c r="E267" s="246" t="s">
        <v>1</v>
      </c>
      <c r="F267" s="247" t="s">
        <v>442</v>
      </c>
      <c r="G267" s="245"/>
      <c r="H267" s="248">
        <v>14.220000000000001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156</v>
      </c>
      <c r="AU267" s="254" t="s">
        <v>87</v>
      </c>
      <c r="AV267" s="14" t="s">
        <v>87</v>
      </c>
      <c r="AW267" s="14" t="s">
        <v>32</v>
      </c>
      <c r="AX267" s="14" t="s">
        <v>77</v>
      </c>
      <c r="AY267" s="254" t="s">
        <v>146</v>
      </c>
    </row>
    <row r="268" s="14" customFormat="1">
      <c r="A268" s="14"/>
      <c r="B268" s="244"/>
      <c r="C268" s="245"/>
      <c r="D268" s="235" t="s">
        <v>156</v>
      </c>
      <c r="E268" s="246" t="s">
        <v>1</v>
      </c>
      <c r="F268" s="247" t="s">
        <v>443</v>
      </c>
      <c r="G268" s="245"/>
      <c r="H268" s="248">
        <v>14.039999999999999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156</v>
      </c>
      <c r="AU268" s="254" t="s">
        <v>87</v>
      </c>
      <c r="AV268" s="14" t="s">
        <v>87</v>
      </c>
      <c r="AW268" s="14" t="s">
        <v>32</v>
      </c>
      <c r="AX268" s="14" t="s">
        <v>77</v>
      </c>
      <c r="AY268" s="254" t="s">
        <v>146</v>
      </c>
    </row>
    <row r="269" s="14" customFormat="1">
      <c r="A269" s="14"/>
      <c r="B269" s="244"/>
      <c r="C269" s="245"/>
      <c r="D269" s="235" t="s">
        <v>156</v>
      </c>
      <c r="E269" s="246" t="s">
        <v>1</v>
      </c>
      <c r="F269" s="247" t="s">
        <v>444</v>
      </c>
      <c r="G269" s="245"/>
      <c r="H269" s="248">
        <v>14.039999999999999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156</v>
      </c>
      <c r="AU269" s="254" t="s">
        <v>87</v>
      </c>
      <c r="AV269" s="14" t="s">
        <v>87</v>
      </c>
      <c r="AW269" s="14" t="s">
        <v>32</v>
      </c>
      <c r="AX269" s="14" t="s">
        <v>77</v>
      </c>
      <c r="AY269" s="254" t="s">
        <v>146</v>
      </c>
    </row>
    <row r="270" s="14" customFormat="1">
      <c r="A270" s="14"/>
      <c r="B270" s="244"/>
      <c r="C270" s="245"/>
      <c r="D270" s="235" t="s">
        <v>156</v>
      </c>
      <c r="E270" s="246" t="s">
        <v>1</v>
      </c>
      <c r="F270" s="247" t="s">
        <v>445</v>
      </c>
      <c r="G270" s="245"/>
      <c r="H270" s="248">
        <v>12.24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156</v>
      </c>
      <c r="AU270" s="254" t="s">
        <v>87</v>
      </c>
      <c r="AV270" s="14" t="s">
        <v>87</v>
      </c>
      <c r="AW270" s="14" t="s">
        <v>32</v>
      </c>
      <c r="AX270" s="14" t="s">
        <v>77</v>
      </c>
      <c r="AY270" s="254" t="s">
        <v>146</v>
      </c>
    </row>
    <row r="271" s="14" customFormat="1">
      <c r="A271" s="14"/>
      <c r="B271" s="244"/>
      <c r="C271" s="245"/>
      <c r="D271" s="235" t="s">
        <v>156</v>
      </c>
      <c r="E271" s="246" t="s">
        <v>1</v>
      </c>
      <c r="F271" s="247" t="s">
        <v>446</v>
      </c>
      <c r="G271" s="245"/>
      <c r="H271" s="248">
        <v>12.24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156</v>
      </c>
      <c r="AU271" s="254" t="s">
        <v>87</v>
      </c>
      <c r="AV271" s="14" t="s">
        <v>87</v>
      </c>
      <c r="AW271" s="14" t="s">
        <v>32</v>
      </c>
      <c r="AX271" s="14" t="s">
        <v>77</v>
      </c>
      <c r="AY271" s="254" t="s">
        <v>146</v>
      </c>
    </row>
    <row r="272" s="14" customFormat="1">
      <c r="A272" s="14"/>
      <c r="B272" s="244"/>
      <c r="C272" s="245"/>
      <c r="D272" s="235" t="s">
        <v>156</v>
      </c>
      <c r="E272" s="246" t="s">
        <v>1</v>
      </c>
      <c r="F272" s="247" t="s">
        <v>447</v>
      </c>
      <c r="G272" s="245"/>
      <c r="H272" s="248">
        <v>12.24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156</v>
      </c>
      <c r="AU272" s="254" t="s">
        <v>87</v>
      </c>
      <c r="AV272" s="14" t="s">
        <v>87</v>
      </c>
      <c r="AW272" s="14" t="s">
        <v>32</v>
      </c>
      <c r="AX272" s="14" t="s">
        <v>77</v>
      </c>
      <c r="AY272" s="254" t="s">
        <v>146</v>
      </c>
    </row>
    <row r="273" s="14" customFormat="1">
      <c r="A273" s="14"/>
      <c r="B273" s="244"/>
      <c r="C273" s="245"/>
      <c r="D273" s="235" t="s">
        <v>156</v>
      </c>
      <c r="E273" s="246" t="s">
        <v>1</v>
      </c>
      <c r="F273" s="247" t="s">
        <v>448</v>
      </c>
      <c r="G273" s="245"/>
      <c r="H273" s="248">
        <v>12.24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156</v>
      </c>
      <c r="AU273" s="254" t="s">
        <v>87</v>
      </c>
      <c r="AV273" s="14" t="s">
        <v>87</v>
      </c>
      <c r="AW273" s="14" t="s">
        <v>32</v>
      </c>
      <c r="AX273" s="14" t="s">
        <v>77</v>
      </c>
      <c r="AY273" s="254" t="s">
        <v>146</v>
      </c>
    </row>
    <row r="274" s="15" customFormat="1">
      <c r="A274" s="15"/>
      <c r="B274" s="255"/>
      <c r="C274" s="256"/>
      <c r="D274" s="235" t="s">
        <v>156</v>
      </c>
      <c r="E274" s="257" t="s">
        <v>1</v>
      </c>
      <c r="F274" s="258" t="s">
        <v>166</v>
      </c>
      <c r="G274" s="256"/>
      <c r="H274" s="259">
        <v>105.48</v>
      </c>
      <c r="I274" s="260"/>
      <c r="J274" s="256"/>
      <c r="K274" s="256"/>
      <c r="L274" s="261"/>
      <c r="M274" s="262"/>
      <c r="N274" s="263"/>
      <c r="O274" s="263"/>
      <c r="P274" s="263"/>
      <c r="Q274" s="263"/>
      <c r="R274" s="263"/>
      <c r="S274" s="263"/>
      <c r="T274" s="264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5" t="s">
        <v>156</v>
      </c>
      <c r="AU274" s="265" t="s">
        <v>87</v>
      </c>
      <c r="AV274" s="15" t="s">
        <v>154</v>
      </c>
      <c r="AW274" s="15" t="s">
        <v>32</v>
      </c>
      <c r="AX274" s="15" t="s">
        <v>85</v>
      </c>
      <c r="AY274" s="265" t="s">
        <v>146</v>
      </c>
    </row>
    <row r="275" s="2" customFormat="1" ht="33" customHeight="1">
      <c r="A275" s="39"/>
      <c r="B275" s="40"/>
      <c r="C275" s="220" t="s">
        <v>449</v>
      </c>
      <c r="D275" s="220" t="s">
        <v>149</v>
      </c>
      <c r="E275" s="221" t="s">
        <v>450</v>
      </c>
      <c r="F275" s="222" t="s">
        <v>451</v>
      </c>
      <c r="G275" s="223" t="s">
        <v>152</v>
      </c>
      <c r="H275" s="224">
        <v>114.27</v>
      </c>
      <c r="I275" s="225"/>
      <c r="J275" s="226">
        <f>ROUND(I275*H275,2)</f>
        <v>0</v>
      </c>
      <c r="K275" s="222" t="s">
        <v>153</v>
      </c>
      <c r="L275" s="45"/>
      <c r="M275" s="227" t="s">
        <v>1</v>
      </c>
      <c r="N275" s="228" t="s">
        <v>42</v>
      </c>
      <c r="O275" s="92"/>
      <c r="P275" s="229">
        <f>O275*H275</f>
        <v>0</v>
      </c>
      <c r="Q275" s="229">
        <v>0</v>
      </c>
      <c r="R275" s="229">
        <f>Q275*H275</f>
        <v>0</v>
      </c>
      <c r="S275" s="229">
        <v>0.029440000000000001</v>
      </c>
      <c r="T275" s="230">
        <f>S275*H275</f>
        <v>3.3641087999999999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1" t="s">
        <v>247</v>
      </c>
      <c r="AT275" s="231" t="s">
        <v>149</v>
      </c>
      <c r="AU275" s="231" t="s">
        <v>87</v>
      </c>
      <c r="AY275" s="18" t="s">
        <v>146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8" t="s">
        <v>85</v>
      </c>
      <c r="BK275" s="232">
        <f>ROUND(I275*H275,2)</f>
        <v>0</v>
      </c>
      <c r="BL275" s="18" t="s">
        <v>247</v>
      </c>
      <c r="BM275" s="231" t="s">
        <v>452</v>
      </c>
    </row>
    <row r="276" s="14" customFormat="1">
      <c r="A276" s="14"/>
      <c r="B276" s="244"/>
      <c r="C276" s="245"/>
      <c r="D276" s="235" t="s">
        <v>156</v>
      </c>
      <c r="E276" s="246" t="s">
        <v>1</v>
      </c>
      <c r="F276" s="247" t="s">
        <v>453</v>
      </c>
      <c r="G276" s="245"/>
      <c r="H276" s="248">
        <v>15.404999999999999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156</v>
      </c>
      <c r="AU276" s="254" t="s">
        <v>87</v>
      </c>
      <c r="AV276" s="14" t="s">
        <v>87</v>
      </c>
      <c r="AW276" s="14" t="s">
        <v>32</v>
      </c>
      <c r="AX276" s="14" t="s">
        <v>77</v>
      </c>
      <c r="AY276" s="254" t="s">
        <v>146</v>
      </c>
    </row>
    <row r="277" s="14" customFormat="1">
      <c r="A277" s="14"/>
      <c r="B277" s="244"/>
      <c r="C277" s="245"/>
      <c r="D277" s="235" t="s">
        <v>156</v>
      </c>
      <c r="E277" s="246" t="s">
        <v>1</v>
      </c>
      <c r="F277" s="247" t="s">
        <v>454</v>
      </c>
      <c r="G277" s="245"/>
      <c r="H277" s="248">
        <v>15.404999999999999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156</v>
      </c>
      <c r="AU277" s="254" t="s">
        <v>87</v>
      </c>
      <c r="AV277" s="14" t="s">
        <v>87</v>
      </c>
      <c r="AW277" s="14" t="s">
        <v>32</v>
      </c>
      <c r="AX277" s="14" t="s">
        <v>77</v>
      </c>
      <c r="AY277" s="254" t="s">
        <v>146</v>
      </c>
    </row>
    <row r="278" s="14" customFormat="1">
      <c r="A278" s="14"/>
      <c r="B278" s="244"/>
      <c r="C278" s="245"/>
      <c r="D278" s="235" t="s">
        <v>156</v>
      </c>
      <c r="E278" s="246" t="s">
        <v>1</v>
      </c>
      <c r="F278" s="247" t="s">
        <v>455</v>
      </c>
      <c r="G278" s="245"/>
      <c r="H278" s="248">
        <v>15.210000000000001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156</v>
      </c>
      <c r="AU278" s="254" t="s">
        <v>87</v>
      </c>
      <c r="AV278" s="14" t="s">
        <v>87</v>
      </c>
      <c r="AW278" s="14" t="s">
        <v>32</v>
      </c>
      <c r="AX278" s="14" t="s">
        <v>77</v>
      </c>
      <c r="AY278" s="254" t="s">
        <v>146</v>
      </c>
    </row>
    <row r="279" s="14" customFormat="1">
      <c r="A279" s="14"/>
      <c r="B279" s="244"/>
      <c r="C279" s="245"/>
      <c r="D279" s="235" t="s">
        <v>156</v>
      </c>
      <c r="E279" s="246" t="s">
        <v>1</v>
      </c>
      <c r="F279" s="247" t="s">
        <v>456</v>
      </c>
      <c r="G279" s="245"/>
      <c r="H279" s="248">
        <v>15.210000000000001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156</v>
      </c>
      <c r="AU279" s="254" t="s">
        <v>87</v>
      </c>
      <c r="AV279" s="14" t="s">
        <v>87</v>
      </c>
      <c r="AW279" s="14" t="s">
        <v>32</v>
      </c>
      <c r="AX279" s="14" t="s">
        <v>77</v>
      </c>
      <c r="AY279" s="254" t="s">
        <v>146</v>
      </c>
    </row>
    <row r="280" s="14" customFormat="1">
      <c r="A280" s="14"/>
      <c r="B280" s="244"/>
      <c r="C280" s="245"/>
      <c r="D280" s="235" t="s">
        <v>156</v>
      </c>
      <c r="E280" s="246" t="s">
        <v>1</v>
      </c>
      <c r="F280" s="247" t="s">
        <v>457</v>
      </c>
      <c r="G280" s="245"/>
      <c r="H280" s="248">
        <v>13.26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156</v>
      </c>
      <c r="AU280" s="254" t="s">
        <v>87</v>
      </c>
      <c r="AV280" s="14" t="s">
        <v>87</v>
      </c>
      <c r="AW280" s="14" t="s">
        <v>32</v>
      </c>
      <c r="AX280" s="14" t="s">
        <v>77</v>
      </c>
      <c r="AY280" s="254" t="s">
        <v>146</v>
      </c>
    </row>
    <row r="281" s="14" customFormat="1">
      <c r="A281" s="14"/>
      <c r="B281" s="244"/>
      <c r="C281" s="245"/>
      <c r="D281" s="235" t="s">
        <v>156</v>
      </c>
      <c r="E281" s="246" t="s">
        <v>1</v>
      </c>
      <c r="F281" s="247" t="s">
        <v>458</v>
      </c>
      <c r="G281" s="245"/>
      <c r="H281" s="248">
        <v>13.26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156</v>
      </c>
      <c r="AU281" s="254" t="s">
        <v>87</v>
      </c>
      <c r="AV281" s="14" t="s">
        <v>87</v>
      </c>
      <c r="AW281" s="14" t="s">
        <v>32</v>
      </c>
      <c r="AX281" s="14" t="s">
        <v>77</v>
      </c>
      <c r="AY281" s="254" t="s">
        <v>146</v>
      </c>
    </row>
    <row r="282" s="14" customFormat="1">
      <c r="A282" s="14"/>
      <c r="B282" s="244"/>
      <c r="C282" s="245"/>
      <c r="D282" s="235" t="s">
        <v>156</v>
      </c>
      <c r="E282" s="246" t="s">
        <v>1</v>
      </c>
      <c r="F282" s="247" t="s">
        <v>459</v>
      </c>
      <c r="G282" s="245"/>
      <c r="H282" s="248">
        <v>13.26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156</v>
      </c>
      <c r="AU282" s="254" t="s">
        <v>87</v>
      </c>
      <c r="AV282" s="14" t="s">
        <v>87</v>
      </c>
      <c r="AW282" s="14" t="s">
        <v>32</v>
      </c>
      <c r="AX282" s="14" t="s">
        <v>77</v>
      </c>
      <c r="AY282" s="254" t="s">
        <v>146</v>
      </c>
    </row>
    <row r="283" s="14" customFormat="1">
      <c r="A283" s="14"/>
      <c r="B283" s="244"/>
      <c r="C283" s="245"/>
      <c r="D283" s="235" t="s">
        <v>156</v>
      </c>
      <c r="E283" s="246" t="s">
        <v>1</v>
      </c>
      <c r="F283" s="247" t="s">
        <v>460</v>
      </c>
      <c r="G283" s="245"/>
      <c r="H283" s="248">
        <v>13.26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156</v>
      </c>
      <c r="AU283" s="254" t="s">
        <v>87</v>
      </c>
      <c r="AV283" s="14" t="s">
        <v>87</v>
      </c>
      <c r="AW283" s="14" t="s">
        <v>32</v>
      </c>
      <c r="AX283" s="14" t="s">
        <v>77</v>
      </c>
      <c r="AY283" s="254" t="s">
        <v>146</v>
      </c>
    </row>
    <row r="284" s="15" customFormat="1">
      <c r="A284" s="15"/>
      <c r="B284" s="255"/>
      <c r="C284" s="256"/>
      <c r="D284" s="235" t="s">
        <v>156</v>
      </c>
      <c r="E284" s="257" t="s">
        <v>1</v>
      </c>
      <c r="F284" s="258" t="s">
        <v>166</v>
      </c>
      <c r="G284" s="256"/>
      <c r="H284" s="259">
        <v>114.27</v>
      </c>
      <c r="I284" s="260"/>
      <c r="J284" s="256"/>
      <c r="K284" s="256"/>
      <c r="L284" s="261"/>
      <c r="M284" s="262"/>
      <c r="N284" s="263"/>
      <c r="O284" s="263"/>
      <c r="P284" s="263"/>
      <c r="Q284" s="263"/>
      <c r="R284" s="263"/>
      <c r="S284" s="263"/>
      <c r="T284" s="264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5" t="s">
        <v>156</v>
      </c>
      <c r="AU284" s="265" t="s">
        <v>87</v>
      </c>
      <c r="AV284" s="15" t="s">
        <v>154</v>
      </c>
      <c r="AW284" s="15" t="s">
        <v>32</v>
      </c>
      <c r="AX284" s="15" t="s">
        <v>85</v>
      </c>
      <c r="AY284" s="265" t="s">
        <v>146</v>
      </c>
    </row>
    <row r="285" s="2" customFormat="1" ht="44.25" customHeight="1">
      <c r="A285" s="39"/>
      <c r="B285" s="40"/>
      <c r="C285" s="220" t="s">
        <v>461</v>
      </c>
      <c r="D285" s="220" t="s">
        <v>149</v>
      </c>
      <c r="E285" s="221" t="s">
        <v>462</v>
      </c>
      <c r="F285" s="222" t="s">
        <v>463</v>
      </c>
      <c r="G285" s="223" t="s">
        <v>152</v>
      </c>
      <c r="H285" s="224">
        <v>46.869999999999997</v>
      </c>
      <c r="I285" s="225"/>
      <c r="J285" s="226">
        <f>ROUND(I285*H285,2)</f>
        <v>0</v>
      </c>
      <c r="K285" s="222" t="s">
        <v>1</v>
      </c>
      <c r="L285" s="45"/>
      <c r="M285" s="227" t="s">
        <v>1</v>
      </c>
      <c r="N285" s="228" t="s">
        <v>42</v>
      </c>
      <c r="O285" s="92"/>
      <c r="P285" s="229">
        <f>O285*H285</f>
        <v>0</v>
      </c>
      <c r="Q285" s="229">
        <v>0.00125</v>
      </c>
      <c r="R285" s="229">
        <f>Q285*H285</f>
        <v>0.058587500000000001</v>
      </c>
      <c r="S285" s="229">
        <v>0</v>
      </c>
      <c r="T285" s="230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1" t="s">
        <v>247</v>
      </c>
      <c r="AT285" s="231" t="s">
        <v>149</v>
      </c>
      <c r="AU285" s="231" t="s">
        <v>87</v>
      </c>
      <c r="AY285" s="18" t="s">
        <v>146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18" t="s">
        <v>85</v>
      </c>
      <c r="BK285" s="232">
        <f>ROUND(I285*H285,2)</f>
        <v>0</v>
      </c>
      <c r="BL285" s="18" t="s">
        <v>247</v>
      </c>
      <c r="BM285" s="231" t="s">
        <v>464</v>
      </c>
    </row>
    <row r="286" s="14" customFormat="1">
      <c r="A286" s="14"/>
      <c r="B286" s="244"/>
      <c r="C286" s="245"/>
      <c r="D286" s="235" t="s">
        <v>156</v>
      </c>
      <c r="E286" s="246" t="s">
        <v>1</v>
      </c>
      <c r="F286" s="247" t="s">
        <v>465</v>
      </c>
      <c r="G286" s="245"/>
      <c r="H286" s="248">
        <v>5.8799999999999999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156</v>
      </c>
      <c r="AU286" s="254" t="s">
        <v>87</v>
      </c>
      <c r="AV286" s="14" t="s">
        <v>87</v>
      </c>
      <c r="AW286" s="14" t="s">
        <v>32</v>
      </c>
      <c r="AX286" s="14" t="s">
        <v>77</v>
      </c>
      <c r="AY286" s="254" t="s">
        <v>146</v>
      </c>
    </row>
    <row r="287" s="14" customFormat="1">
      <c r="A287" s="14"/>
      <c r="B287" s="244"/>
      <c r="C287" s="245"/>
      <c r="D287" s="235" t="s">
        <v>156</v>
      </c>
      <c r="E287" s="246" t="s">
        <v>1</v>
      </c>
      <c r="F287" s="247" t="s">
        <v>466</v>
      </c>
      <c r="G287" s="245"/>
      <c r="H287" s="248">
        <v>5.8799999999999999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156</v>
      </c>
      <c r="AU287" s="254" t="s">
        <v>87</v>
      </c>
      <c r="AV287" s="14" t="s">
        <v>87</v>
      </c>
      <c r="AW287" s="14" t="s">
        <v>32</v>
      </c>
      <c r="AX287" s="14" t="s">
        <v>77</v>
      </c>
      <c r="AY287" s="254" t="s">
        <v>146</v>
      </c>
    </row>
    <row r="288" s="14" customFormat="1">
      <c r="A288" s="14"/>
      <c r="B288" s="244"/>
      <c r="C288" s="245"/>
      <c r="D288" s="235" t="s">
        <v>156</v>
      </c>
      <c r="E288" s="246" t="s">
        <v>1</v>
      </c>
      <c r="F288" s="247" t="s">
        <v>467</v>
      </c>
      <c r="G288" s="245"/>
      <c r="H288" s="248">
        <v>5.7149999999999999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156</v>
      </c>
      <c r="AU288" s="254" t="s">
        <v>87</v>
      </c>
      <c r="AV288" s="14" t="s">
        <v>87</v>
      </c>
      <c r="AW288" s="14" t="s">
        <v>32</v>
      </c>
      <c r="AX288" s="14" t="s">
        <v>77</v>
      </c>
      <c r="AY288" s="254" t="s">
        <v>146</v>
      </c>
    </row>
    <row r="289" s="14" customFormat="1">
      <c r="A289" s="14"/>
      <c r="B289" s="244"/>
      <c r="C289" s="245"/>
      <c r="D289" s="235" t="s">
        <v>156</v>
      </c>
      <c r="E289" s="246" t="s">
        <v>1</v>
      </c>
      <c r="F289" s="247" t="s">
        <v>468</v>
      </c>
      <c r="G289" s="245"/>
      <c r="H289" s="248">
        <v>5.7149999999999999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156</v>
      </c>
      <c r="AU289" s="254" t="s">
        <v>87</v>
      </c>
      <c r="AV289" s="14" t="s">
        <v>87</v>
      </c>
      <c r="AW289" s="14" t="s">
        <v>32</v>
      </c>
      <c r="AX289" s="14" t="s">
        <v>77</v>
      </c>
      <c r="AY289" s="254" t="s">
        <v>146</v>
      </c>
    </row>
    <row r="290" s="14" customFormat="1">
      <c r="A290" s="14"/>
      <c r="B290" s="244"/>
      <c r="C290" s="245"/>
      <c r="D290" s="235" t="s">
        <v>156</v>
      </c>
      <c r="E290" s="246" t="s">
        <v>1</v>
      </c>
      <c r="F290" s="247" t="s">
        <v>469</v>
      </c>
      <c r="G290" s="245"/>
      <c r="H290" s="248">
        <v>5.9199999999999999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156</v>
      </c>
      <c r="AU290" s="254" t="s">
        <v>87</v>
      </c>
      <c r="AV290" s="14" t="s">
        <v>87</v>
      </c>
      <c r="AW290" s="14" t="s">
        <v>32</v>
      </c>
      <c r="AX290" s="14" t="s">
        <v>77</v>
      </c>
      <c r="AY290" s="254" t="s">
        <v>146</v>
      </c>
    </row>
    <row r="291" s="14" customFormat="1">
      <c r="A291" s="14"/>
      <c r="B291" s="244"/>
      <c r="C291" s="245"/>
      <c r="D291" s="235" t="s">
        <v>156</v>
      </c>
      <c r="E291" s="246" t="s">
        <v>1</v>
      </c>
      <c r="F291" s="247" t="s">
        <v>470</v>
      </c>
      <c r="G291" s="245"/>
      <c r="H291" s="248">
        <v>5.9199999999999999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156</v>
      </c>
      <c r="AU291" s="254" t="s">
        <v>87</v>
      </c>
      <c r="AV291" s="14" t="s">
        <v>87</v>
      </c>
      <c r="AW291" s="14" t="s">
        <v>32</v>
      </c>
      <c r="AX291" s="14" t="s">
        <v>77</v>
      </c>
      <c r="AY291" s="254" t="s">
        <v>146</v>
      </c>
    </row>
    <row r="292" s="14" customFormat="1">
      <c r="A292" s="14"/>
      <c r="B292" s="244"/>
      <c r="C292" s="245"/>
      <c r="D292" s="235" t="s">
        <v>156</v>
      </c>
      <c r="E292" s="246" t="s">
        <v>1</v>
      </c>
      <c r="F292" s="247" t="s">
        <v>471</v>
      </c>
      <c r="G292" s="245"/>
      <c r="H292" s="248">
        <v>5.9199999999999999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156</v>
      </c>
      <c r="AU292" s="254" t="s">
        <v>87</v>
      </c>
      <c r="AV292" s="14" t="s">
        <v>87</v>
      </c>
      <c r="AW292" s="14" t="s">
        <v>32</v>
      </c>
      <c r="AX292" s="14" t="s">
        <v>77</v>
      </c>
      <c r="AY292" s="254" t="s">
        <v>146</v>
      </c>
    </row>
    <row r="293" s="14" customFormat="1">
      <c r="A293" s="14"/>
      <c r="B293" s="244"/>
      <c r="C293" s="245"/>
      <c r="D293" s="235" t="s">
        <v>156</v>
      </c>
      <c r="E293" s="246" t="s">
        <v>1</v>
      </c>
      <c r="F293" s="247" t="s">
        <v>472</v>
      </c>
      <c r="G293" s="245"/>
      <c r="H293" s="248">
        <v>5.9199999999999999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156</v>
      </c>
      <c r="AU293" s="254" t="s">
        <v>87</v>
      </c>
      <c r="AV293" s="14" t="s">
        <v>87</v>
      </c>
      <c r="AW293" s="14" t="s">
        <v>32</v>
      </c>
      <c r="AX293" s="14" t="s">
        <v>77</v>
      </c>
      <c r="AY293" s="254" t="s">
        <v>146</v>
      </c>
    </row>
    <row r="294" s="15" customFormat="1">
      <c r="A294" s="15"/>
      <c r="B294" s="255"/>
      <c r="C294" s="256"/>
      <c r="D294" s="235" t="s">
        <v>156</v>
      </c>
      <c r="E294" s="257" t="s">
        <v>1</v>
      </c>
      <c r="F294" s="258" t="s">
        <v>166</v>
      </c>
      <c r="G294" s="256"/>
      <c r="H294" s="259">
        <v>46.869999999999997</v>
      </c>
      <c r="I294" s="260"/>
      <c r="J294" s="256"/>
      <c r="K294" s="256"/>
      <c r="L294" s="261"/>
      <c r="M294" s="262"/>
      <c r="N294" s="263"/>
      <c r="O294" s="263"/>
      <c r="P294" s="263"/>
      <c r="Q294" s="263"/>
      <c r="R294" s="263"/>
      <c r="S294" s="263"/>
      <c r="T294" s="264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5" t="s">
        <v>156</v>
      </c>
      <c r="AU294" s="265" t="s">
        <v>87</v>
      </c>
      <c r="AV294" s="15" t="s">
        <v>154</v>
      </c>
      <c r="AW294" s="15" t="s">
        <v>32</v>
      </c>
      <c r="AX294" s="15" t="s">
        <v>85</v>
      </c>
      <c r="AY294" s="265" t="s">
        <v>146</v>
      </c>
    </row>
    <row r="295" s="2" customFormat="1" ht="24.15" customHeight="1">
      <c r="A295" s="39"/>
      <c r="B295" s="40"/>
      <c r="C295" s="220" t="s">
        <v>473</v>
      </c>
      <c r="D295" s="220" t="s">
        <v>149</v>
      </c>
      <c r="E295" s="221" t="s">
        <v>474</v>
      </c>
      <c r="F295" s="222" t="s">
        <v>475</v>
      </c>
      <c r="G295" s="223" t="s">
        <v>152</v>
      </c>
      <c r="H295" s="224">
        <v>44.799999999999997</v>
      </c>
      <c r="I295" s="225"/>
      <c r="J295" s="226">
        <f>ROUND(I295*H295,2)</f>
        <v>0</v>
      </c>
      <c r="K295" s="222" t="s">
        <v>153</v>
      </c>
      <c r="L295" s="45"/>
      <c r="M295" s="227" t="s">
        <v>1</v>
      </c>
      <c r="N295" s="228" t="s">
        <v>42</v>
      </c>
      <c r="O295" s="92"/>
      <c r="P295" s="229">
        <f>O295*H295</f>
        <v>0</v>
      </c>
      <c r="Q295" s="229">
        <v>0</v>
      </c>
      <c r="R295" s="229">
        <f>Q295*H295</f>
        <v>0</v>
      </c>
      <c r="S295" s="229">
        <v>0.01065</v>
      </c>
      <c r="T295" s="230">
        <f>S295*H295</f>
        <v>0.47711999999999993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1" t="s">
        <v>247</v>
      </c>
      <c r="AT295" s="231" t="s">
        <v>149</v>
      </c>
      <c r="AU295" s="231" t="s">
        <v>87</v>
      </c>
      <c r="AY295" s="18" t="s">
        <v>146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18" t="s">
        <v>85</v>
      </c>
      <c r="BK295" s="232">
        <f>ROUND(I295*H295,2)</f>
        <v>0</v>
      </c>
      <c r="BL295" s="18" t="s">
        <v>247</v>
      </c>
      <c r="BM295" s="231" t="s">
        <v>476</v>
      </c>
    </row>
    <row r="296" s="14" customFormat="1">
      <c r="A296" s="14"/>
      <c r="B296" s="244"/>
      <c r="C296" s="245"/>
      <c r="D296" s="235" t="s">
        <v>156</v>
      </c>
      <c r="E296" s="246" t="s">
        <v>1</v>
      </c>
      <c r="F296" s="247" t="s">
        <v>477</v>
      </c>
      <c r="G296" s="245"/>
      <c r="H296" s="248">
        <v>5.5999999999999996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156</v>
      </c>
      <c r="AU296" s="254" t="s">
        <v>87</v>
      </c>
      <c r="AV296" s="14" t="s">
        <v>87</v>
      </c>
      <c r="AW296" s="14" t="s">
        <v>32</v>
      </c>
      <c r="AX296" s="14" t="s">
        <v>77</v>
      </c>
      <c r="AY296" s="254" t="s">
        <v>146</v>
      </c>
    </row>
    <row r="297" s="14" customFormat="1">
      <c r="A297" s="14"/>
      <c r="B297" s="244"/>
      <c r="C297" s="245"/>
      <c r="D297" s="235" t="s">
        <v>156</v>
      </c>
      <c r="E297" s="246" t="s">
        <v>1</v>
      </c>
      <c r="F297" s="247" t="s">
        <v>478</v>
      </c>
      <c r="G297" s="245"/>
      <c r="H297" s="248">
        <v>5.5999999999999996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156</v>
      </c>
      <c r="AU297" s="254" t="s">
        <v>87</v>
      </c>
      <c r="AV297" s="14" t="s">
        <v>87</v>
      </c>
      <c r="AW297" s="14" t="s">
        <v>32</v>
      </c>
      <c r="AX297" s="14" t="s">
        <v>77</v>
      </c>
      <c r="AY297" s="254" t="s">
        <v>146</v>
      </c>
    </row>
    <row r="298" s="14" customFormat="1">
      <c r="A298" s="14"/>
      <c r="B298" s="244"/>
      <c r="C298" s="245"/>
      <c r="D298" s="235" t="s">
        <v>156</v>
      </c>
      <c r="E298" s="246" t="s">
        <v>1</v>
      </c>
      <c r="F298" s="247" t="s">
        <v>479</v>
      </c>
      <c r="G298" s="245"/>
      <c r="H298" s="248">
        <v>5.5999999999999996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156</v>
      </c>
      <c r="AU298" s="254" t="s">
        <v>87</v>
      </c>
      <c r="AV298" s="14" t="s">
        <v>87</v>
      </c>
      <c r="AW298" s="14" t="s">
        <v>32</v>
      </c>
      <c r="AX298" s="14" t="s">
        <v>77</v>
      </c>
      <c r="AY298" s="254" t="s">
        <v>146</v>
      </c>
    </row>
    <row r="299" s="14" customFormat="1">
      <c r="A299" s="14"/>
      <c r="B299" s="244"/>
      <c r="C299" s="245"/>
      <c r="D299" s="235" t="s">
        <v>156</v>
      </c>
      <c r="E299" s="246" t="s">
        <v>1</v>
      </c>
      <c r="F299" s="247" t="s">
        <v>480</v>
      </c>
      <c r="G299" s="245"/>
      <c r="H299" s="248">
        <v>5.5999999999999996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156</v>
      </c>
      <c r="AU299" s="254" t="s">
        <v>87</v>
      </c>
      <c r="AV299" s="14" t="s">
        <v>87</v>
      </c>
      <c r="AW299" s="14" t="s">
        <v>32</v>
      </c>
      <c r="AX299" s="14" t="s">
        <v>77</v>
      </c>
      <c r="AY299" s="254" t="s">
        <v>146</v>
      </c>
    </row>
    <row r="300" s="14" customFormat="1">
      <c r="A300" s="14"/>
      <c r="B300" s="244"/>
      <c r="C300" s="245"/>
      <c r="D300" s="235" t="s">
        <v>156</v>
      </c>
      <c r="E300" s="246" t="s">
        <v>1</v>
      </c>
      <c r="F300" s="247" t="s">
        <v>481</v>
      </c>
      <c r="G300" s="245"/>
      <c r="H300" s="248">
        <v>5.5999999999999996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156</v>
      </c>
      <c r="AU300" s="254" t="s">
        <v>87</v>
      </c>
      <c r="AV300" s="14" t="s">
        <v>87</v>
      </c>
      <c r="AW300" s="14" t="s">
        <v>32</v>
      </c>
      <c r="AX300" s="14" t="s">
        <v>77</v>
      </c>
      <c r="AY300" s="254" t="s">
        <v>146</v>
      </c>
    </row>
    <row r="301" s="14" customFormat="1">
      <c r="A301" s="14"/>
      <c r="B301" s="244"/>
      <c r="C301" s="245"/>
      <c r="D301" s="235" t="s">
        <v>156</v>
      </c>
      <c r="E301" s="246" t="s">
        <v>1</v>
      </c>
      <c r="F301" s="247" t="s">
        <v>482</v>
      </c>
      <c r="G301" s="245"/>
      <c r="H301" s="248">
        <v>5.5999999999999996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156</v>
      </c>
      <c r="AU301" s="254" t="s">
        <v>87</v>
      </c>
      <c r="AV301" s="14" t="s">
        <v>87</v>
      </c>
      <c r="AW301" s="14" t="s">
        <v>32</v>
      </c>
      <c r="AX301" s="14" t="s">
        <v>77</v>
      </c>
      <c r="AY301" s="254" t="s">
        <v>146</v>
      </c>
    </row>
    <row r="302" s="14" customFormat="1">
      <c r="A302" s="14"/>
      <c r="B302" s="244"/>
      <c r="C302" s="245"/>
      <c r="D302" s="235" t="s">
        <v>156</v>
      </c>
      <c r="E302" s="246" t="s">
        <v>1</v>
      </c>
      <c r="F302" s="247" t="s">
        <v>483</v>
      </c>
      <c r="G302" s="245"/>
      <c r="H302" s="248">
        <v>5.5999999999999996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156</v>
      </c>
      <c r="AU302" s="254" t="s">
        <v>87</v>
      </c>
      <c r="AV302" s="14" t="s">
        <v>87</v>
      </c>
      <c r="AW302" s="14" t="s">
        <v>32</v>
      </c>
      <c r="AX302" s="14" t="s">
        <v>77</v>
      </c>
      <c r="AY302" s="254" t="s">
        <v>146</v>
      </c>
    </row>
    <row r="303" s="14" customFormat="1">
      <c r="A303" s="14"/>
      <c r="B303" s="244"/>
      <c r="C303" s="245"/>
      <c r="D303" s="235" t="s">
        <v>156</v>
      </c>
      <c r="E303" s="246" t="s">
        <v>1</v>
      </c>
      <c r="F303" s="247" t="s">
        <v>484</v>
      </c>
      <c r="G303" s="245"/>
      <c r="H303" s="248">
        <v>5.5999999999999996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156</v>
      </c>
      <c r="AU303" s="254" t="s">
        <v>87</v>
      </c>
      <c r="AV303" s="14" t="s">
        <v>87</v>
      </c>
      <c r="AW303" s="14" t="s">
        <v>32</v>
      </c>
      <c r="AX303" s="14" t="s">
        <v>77</v>
      </c>
      <c r="AY303" s="254" t="s">
        <v>146</v>
      </c>
    </row>
    <row r="304" s="15" customFormat="1">
      <c r="A304" s="15"/>
      <c r="B304" s="255"/>
      <c r="C304" s="256"/>
      <c r="D304" s="235" t="s">
        <v>156</v>
      </c>
      <c r="E304" s="257" t="s">
        <v>1</v>
      </c>
      <c r="F304" s="258" t="s">
        <v>166</v>
      </c>
      <c r="G304" s="256"/>
      <c r="H304" s="259">
        <v>44.799999999999997</v>
      </c>
      <c r="I304" s="260"/>
      <c r="J304" s="256"/>
      <c r="K304" s="256"/>
      <c r="L304" s="261"/>
      <c r="M304" s="262"/>
      <c r="N304" s="263"/>
      <c r="O304" s="263"/>
      <c r="P304" s="263"/>
      <c r="Q304" s="263"/>
      <c r="R304" s="263"/>
      <c r="S304" s="263"/>
      <c r="T304" s="264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5" t="s">
        <v>156</v>
      </c>
      <c r="AU304" s="265" t="s">
        <v>87</v>
      </c>
      <c r="AV304" s="15" t="s">
        <v>154</v>
      </c>
      <c r="AW304" s="15" t="s">
        <v>32</v>
      </c>
      <c r="AX304" s="15" t="s">
        <v>85</v>
      </c>
      <c r="AY304" s="265" t="s">
        <v>146</v>
      </c>
    </row>
    <row r="305" s="2" customFormat="1" ht="33" customHeight="1">
      <c r="A305" s="39"/>
      <c r="B305" s="40"/>
      <c r="C305" s="220" t="s">
        <v>485</v>
      </c>
      <c r="D305" s="220" t="s">
        <v>149</v>
      </c>
      <c r="E305" s="221" t="s">
        <v>486</v>
      </c>
      <c r="F305" s="222" t="s">
        <v>487</v>
      </c>
      <c r="G305" s="223" t="s">
        <v>284</v>
      </c>
      <c r="H305" s="266"/>
      <c r="I305" s="225"/>
      <c r="J305" s="226">
        <f>ROUND(I305*H305,2)</f>
        <v>0</v>
      </c>
      <c r="K305" s="222" t="s">
        <v>153</v>
      </c>
      <c r="L305" s="45"/>
      <c r="M305" s="227" t="s">
        <v>1</v>
      </c>
      <c r="N305" s="228" t="s">
        <v>42</v>
      </c>
      <c r="O305" s="92"/>
      <c r="P305" s="229">
        <f>O305*H305</f>
        <v>0</v>
      </c>
      <c r="Q305" s="229">
        <v>0</v>
      </c>
      <c r="R305" s="229">
        <f>Q305*H305</f>
        <v>0</v>
      </c>
      <c r="S305" s="229">
        <v>0</v>
      </c>
      <c r="T305" s="230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1" t="s">
        <v>247</v>
      </c>
      <c r="AT305" s="231" t="s">
        <v>149</v>
      </c>
      <c r="AU305" s="231" t="s">
        <v>87</v>
      </c>
      <c r="AY305" s="18" t="s">
        <v>146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18" t="s">
        <v>85</v>
      </c>
      <c r="BK305" s="232">
        <f>ROUND(I305*H305,2)</f>
        <v>0</v>
      </c>
      <c r="BL305" s="18" t="s">
        <v>247</v>
      </c>
      <c r="BM305" s="231" t="s">
        <v>488</v>
      </c>
    </row>
    <row r="306" s="12" customFormat="1" ht="22.8" customHeight="1">
      <c r="A306" s="12"/>
      <c r="B306" s="204"/>
      <c r="C306" s="205"/>
      <c r="D306" s="206" t="s">
        <v>76</v>
      </c>
      <c r="E306" s="218" t="s">
        <v>489</v>
      </c>
      <c r="F306" s="218" t="s">
        <v>490</v>
      </c>
      <c r="G306" s="205"/>
      <c r="H306" s="205"/>
      <c r="I306" s="208"/>
      <c r="J306" s="219">
        <f>BK306</f>
        <v>0</v>
      </c>
      <c r="K306" s="205"/>
      <c r="L306" s="210"/>
      <c r="M306" s="211"/>
      <c r="N306" s="212"/>
      <c r="O306" s="212"/>
      <c r="P306" s="213">
        <f>SUM(P307:P313)</f>
        <v>0</v>
      </c>
      <c r="Q306" s="212"/>
      <c r="R306" s="213">
        <f>SUM(R307:R313)</f>
        <v>0.51951999999999998</v>
      </c>
      <c r="S306" s="212"/>
      <c r="T306" s="214">
        <f>SUM(T307:T313)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5" t="s">
        <v>87</v>
      </c>
      <c r="AT306" s="216" t="s">
        <v>76</v>
      </c>
      <c r="AU306" s="216" t="s">
        <v>85</v>
      </c>
      <c r="AY306" s="215" t="s">
        <v>146</v>
      </c>
      <c r="BK306" s="217">
        <f>SUM(BK307:BK313)</f>
        <v>0</v>
      </c>
    </row>
    <row r="307" s="2" customFormat="1" ht="24.15" customHeight="1">
      <c r="A307" s="39"/>
      <c r="B307" s="40"/>
      <c r="C307" s="220" t="s">
        <v>491</v>
      </c>
      <c r="D307" s="220" t="s">
        <v>149</v>
      </c>
      <c r="E307" s="221" t="s">
        <v>492</v>
      </c>
      <c r="F307" s="222" t="s">
        <v>493</v>
      </c>
      <c r="G307" s="223" t="s">
        <v>321</v>
      </c>
      <c r="H307" s="224">
        <v>8</v>
      </c>
      <c r="I307" s="225"/>
      <c r="J307" s="226">
        <f>ROUND(I307*H307,2)</f>
        <v>0</v>
      </c>
      <c r="K307" s="222" t="s">
        <v>153</v>
      </c>
      <c r="L307" s="45"/>
      <c r="M307" s="227" t="s">
        <v>1</v>
      </c>
      <c r="N307" s="228" t="s">
        <v>42</v>
      </c>
      <c r="O307" s="92"/>
      <c r="P307" s="229">
        <f>O307*H307</f>
        <v>0</v>
      </c>
      <c r="Q307" s="229">
        <v>0</v>
      </c>
      <c r="R307" s="229">
        <f>Q307*H307</f>
        <v>0</v>
      </c>
      <c r="S307" s="229">
        <v>0</v>
      </c>
      <c r="T307" s="230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1" t="s">
        <v>247</v>
      </c>
      <c r="AT307" s="231" t="s">
        <v>149</v>
      </c>
      <c r="AU307" s="231" t="s">
        <v>87</v>
      </c>
      <c r="AY307" s="18" t="s">
        <v>146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18" t="s">
        <v>85</v>
      </c>
      <c r="BK307" s="232">
        <f>ROUND(I307*H307,2)</f>
        <v>0</v>
      </c>
      <c r="BL307" s="18" t="s">
        <v>247</v>
      </c>
      <c r="BM307" s="231" t="s">
        <v>494</v>
      </c>
    </row>
    <row r="308" s="2" customFormat="1" ht="44.25" customHeight="1">
      <c r="A308" s="39"/>
      <c r="B308" s="40"/>
      <c r="C308" s="267" t="s">
        <v>495</v>
      </c>
      <c r="D308" s="267" t="s">
        <v>298</v>
      </c>
      <c r="E308" s="268" t="s">
        <v>496</v>
      </c>
      <c r="F308" s="269" t="s">
        <v>497</v>
      </c>
      <c r="G308" s="270" t="s">
        <v>321</v>
      </c>
      <c r="H308" s="271">
        <v>8</v>
      </c>
      <c r="I308" s="272"/>
      <c r="J308" s="273">
        <f>ROUND(I308*H308,2)</f>
        <v>0</v>
      </c>
      <c r="K308" s="269" t="s">
        <v>1</v>
      </c>
      <c r="L308" s="274"/>
      <c r="M308" s="275" t="s">
        <v>1</v>
      </c>
      <c r="N308" s="276" t="s">
        <v>42</v>
      </c>
      <c r="O308" s="92"/>
      <c r="P308" s="229">
        <f>O308*H308</f>
        <v>0</v>
      </c>
      <c r="Q308" s="229">
        <v>0.016</v>
      </c>
      <c r="R308" s="229">
        <f>Q308*H308</f>
        <v>0.128</v>
      </c>
      <c r="S308" s="229">
        <v>0</v>
      </c>
      <c r="T308" s="23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1" t="s">
        <v>301</v>
      </c>
      <c r="AT308" s="231" t="s">
        <v>298</v>
      </c>
      <c r="AU308" s="231" t="s">
        <v>87</v>
      </c>
      <c r="AY308" s="18" t="s">
        <v>146</v>
      </c>
      <c r="BE308" s="232">
        <f>IF(N308="základní",J308,0)</f>
        <v>0</v>
      </c>
      <c r="BF308" s="232">
        <f>IF(N308="snížená",J308,0)</f>
        <v>0</v>
      </c>
      <c r="BG308" s="232">
        <f>IF(N308="zákl. přenesená",J308,0)</f>
        <v>0</v>
      </c>
      <c r="BH308" s="232">
        <f>IF(N308="sníž. přenesená",J308,0)</f>
        <v>0</v>
      </c>
      <c r="BI308" s="232">
        <f>IF(N308="nulová",J308,0)</f>
        <v>0</v>
      </c>
      <c r="BJ308" s="18" t="s">
        <v>85</v>
      </c>
      <c r="BK308" s="232">
        <f>ROUND(I308*H308,2)</f>
        <v>0</v>
      </c>
      <c r="BL308" s="18" t="s">
        <v>247</v>
      </c>
      <c r="BM308" s="231" t="s">
        <v>498</v>
      </c>
    </row>
    <row r="309" s="2" customFormat="1" ht="24.15" customHeight="1">
      <c r="A309" s="39"/>
      <c r="B309" s="40"/>
      <c r="C309" s="220" t="s">
        <v>499</v>
      </c>
      <c r="D309" s="220" t="s">
        <v>149</v>
      </c>
      <c r="E309" s="221" t="s">
        <v>500</v>
      </c>
      <c r="F309" s="222" t="s">
        <v>501</v>
      </c>
      <c r="G309" s="223" t="s">
        <v>321</v>
      </c>
      <c r="H309" s="224">
        <v>8</v>
      </c>
      <c r="I309" s="225"/>
      <c r="J309" s="226">
        <f>ROUND(I309*H309,2)</f>
        <v>0</v>
      </c>
      <c r="K309" s="222" t="s">
        <v>153</v>
      </c>
      <c r="L309" s="45"/>
      <c r="M309" s="227" t="s">
        <v>1</v>
      </c>
      <c r="N309" s="228" t="s">
        <v>42</v>
      </c>
      <c r="O309" s="92"/>
      <c r="P309" s="229">
        <f>O309*H309</f>
        <v>0</v>
      </c>
      <c r="Q309" s="229">
        <v>0</v>
      </c>
      <c r="R309" s="229">
        <f>Q309*H309</f>
        <v>0</v>
      </c>
      <c r="S309" s="229">
        <v>0</v>
      </c>
      <c r="T309" s="230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1" t="s">
        <v>247</v>
      </c>
      <c r="AT309" s="231" t="s">
        <v>149</v>
      </c>
      <c r="AU309" s="231" t="s">
        <v>87</v>
      </c>
      <c r="AY309" s="18" t="s">
        <v>146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18" t="s">
        <v>85</v>
      </c>
      <c r="BK309" s="232">
        <f>ROUND(I309*H309,2)</f>
        <v>0</v>
      </c>
      <c r="BL309" s="18" t="s">
        <v>247</v>
      </c>
      <c r="BM309" s="231" t="s">
        <v>502</v>
      </c>
    </row>
    <row r="310" s="2" customFormat="1" ht="44.25" customHeight="1">
      <c r="A310" s="39"/>
      <c r="B310" s="40"/>
      <c r="C310" s="267" t="s">
        <v>503</v>
      </c>
      <c r="D310" s="267" t="s">
        <v>298</v>
      </c>
      <c r="E310" s="268" t="s">
        <v>504</v>
      </c>
      <c r="F310" s="269" t="s">
        <v>505</v>
      </c>
      <c r="G310" s="270" t="s">
        <v>321</v>
      </c>
      <c r="H310" s="271">
        <v>8</v>
      </c>
      <c r="I310" s="272"/>
      <c r="J310" s="273">
        <f>ROUND(I310*H310,2)</f>
        <v>0</v>
      </c>
      <c r="K310" s="269" t="s">
        <v>1</v>
      </c>
      <c r="L310" s="274"/>
      <c r="M310" s="275" t="s">
        <v>1</v>
      </c>
      <c r="N310" s="276" t="s">
        <v>42</v>
      </c>
      <c r="O310" s="92"/>
      <c r="P310" s="229">
        <f>O310*H310</f>
        <v>0</v>
      </c>
      <c r="Q310" s="229">
        <v>0.016</v>
      </c>
      <c r="R310" s="229">
        <f>Q310*H310</f>
        <v>0.128</v>
      </c>
      <c r="S310" s="229">
        <v>0</v>
      </c>
      <c r="T310" s="230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1" t="s">
        <v>301</v>
      </c>
      <c r="AT310" s="231" t="s">
        <v>298</v>
      </c>
      <c r="AU310" s="231" t="s">
        <v>87</v>
      </c>
      <c r="AY310" s="18" t="s">
        <v>146</v>
      </c>
      <c r="BE310" s="232">
        <f>IF(N310="základní",J310,0)</f>
        <v>0</v>
      </c>
      <c r="BF310" s="232">
        <f>IF(N310="snížená",J310,0)</f>
        <v>0</v>
      </c>
      <c r="BG310" s="232">
        <f>IF(N310="zákl. přenesená",J310,0)</f>
        <v>0</v>
      </c>
      <c r="BH310" s="232">
        <f>IF(N310="sníž. přenesená",J310,0)</f>
        <v>0</v>
      </c>
      <c r="BI310" s="232">
        <f>IF(N310="nulová",J310,0)</f>
        <v>0</v>
      </c>
      <c r="BJ310" s="18" t="s">
        <v>85</v>
      </c>
      <c r="BK310" s="232">
        <f>ROUND(I310*H310,2)</f>
        <v>0</v>
      </c>
      <c r="BL310" s="18" t="s">
        <v>247</v>
      </c>
      <c r="BM310" s="231" t="s">
        <v>506</v>
      </c>
    </row>
    <row r="311" s="2" customFormat="1" ht="24.15" customHeight="1">
      <c r="A311" s="39"/>
      <c r="B311" s="40"/>
      <c r="C311" s="220" t="s">
        <v>507</v>
      </c>
      <c r="D311" s="220" t="s">
        <v>149</v>
      </c>
      <c r="E311" s="221" t="s">
        <v>508</v>
      </c>
      <c r="F311" s="222" t="s">
        <v>509</v>
      </c>
      <c r="G311" s="223" t="s">
        <v>321</v>
      </c>
      <c r="H311" s="224">
        <v>16</v>
      </c>
      <c r="I311" s="225"/>
      <c r="J311" s="226">
        <f>ROUND(I311*H311,2)</f>
        <v>0</v>
      </c>
      <c r="K311" s="222" t="s">
        <v>153</v>
      </c>
      <c r="L311" s="45"/>
      <c r="M311" s="227" t="s">
        <v>1</v>
      </c>
      <c r="N311" s="228" t="s">
        <v>42</v>
      </c>
      <c r="O311" s="92"/>
      <c r="P311" s="229">
        <f>O311*H311</f>
        <v>0</v>
      </c>
      <c r="Q311" s="229">
        <v>0.00046999999999999999</v>
      </c>
      <c r="R311" s="229">
        <f>Q311*H311</f>
        <v>0.0075199999999999998</v>
      </c>
      <c r="S311" s="229">
        <v>0</v>
      </c>
      <c r="T311" s="230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1" t="s">
        <v>247</v>
      </c>
      <c r="AT311" s="231" t="s">
        <v>149</v>
      </c>
      <c r="AU311" s="231" t="s">
        <v>87</v>
      </c>
      <c r="AY311" s="18" t="s">
        <v>146</v>
      </c>
      <c r="BE311" s="232">
        <f>IF(N311="základní",J311,0)</f>
        <v>0</v>
      </c>
      <c r="BF311" s="232">
        <f>IF(N311="snížená",J311,0)</f>
        <v>0</v>
      </c>
      <c r="BG311" s="232">
        <f>IF(N311="zákl. přenesená",J311,0)</f>
        <v>0</v>
      </c>
      <c r="BH311" s="232">
        <f>IF(N311="sníž. přenesená",J311,0)</f>
        <v>0</v>
      </c>
      <c r="BI311" s="232">
        <f>IF(N311="nulová",J311,0)</f>
        <v>0</v>
      </c>
      <c r="BJ311" s="18" t="s">
        <v>85</v>
      </c>
      <c r="BK311" s="232">
        <f>ROUND(I311*H311,2)</f>
        <v>0</v>
      </c>
      <c r="BL311" s="18" t="s">
        <v>247</v>
      </c>
      <c r="BM311" s="231" t="s">
        <v>510</v>
      </c>
    </row>
    <row r="312" s="2" customFormat="1" ht="37.8" customHeight="1">
      <c r="A312" s="39"/>
      <c r="B312" s="40"/>
      <c r="C312" s="267" t="s">
        <v>511</v>
      </c>
      <c r="D312" s="267" t="s">
        <v>298</v>
      </c>
      <c r="E312" s="268" t="s">
        <v>512</v>
      </c>
      <c r="F312" s="269" t="s">
        <v>513</v>
      </c>
      <c r="G312" s="270" t="s">
        <v>321</v>
      </c>
      <c r="H312" s="271">
        <v>16</v>
      </c>
      <c r="I312" s="272"/>
      <c r="J312" s="273">
        <f>ROUND(I312*H312,2)</f>
        <v>0</v>
      </c>
      <c r="K312" s="269" t="s">
        <v>153</v>
      </c>
      <c r="L312" s="274"/>
      <c r="M312" s="275" t="s">
        <v>1</v>
      </c>
      <c r="N312" s="276" t="s">
        <v>42</v>
      </c>
      <c r="O312" s="92"/>
      <c r="P312" s="229">
        <f>O312*H312</f>
        <v>0</v>
      </c>
      <c r="Q312" s="229">
        <v>0.016</v>
      </c>
      <c r="R312" s="229">
        <f>Q312*H312</f>
        <v>0.25600000000000001</v>
      </c>
      <c r="S312" s="229">
        <v>0</v>
      </c>
      <c r="T312" s="230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1" t="s">
        <v>301</v>
      </c>
      <c r="AT312" s="231" t="s">
        <v>298</v>
      </c>
      <c r="AU312" s="231" t="s">
        <v>87</v>
      </c>
      <c r="AY312" s="18" t="s">
        <v>146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18" t="s">
        <v>85</v>
      </c>
      <c r="BK312" s="232">
        <f>ROUND(I312*H312,2)</f>
        <v>0</v>
      </c>
      <c r="BL312" s="18" t="s">
        <v>247</v>
      </c>
      <c r="BM312" s="231" t="s">
        <v>514</v>
      </c>
    </row>
    <row r="313" s="2" customFormat="1" ht="24.15" customHeight="1">
      <c r="A313" s="39"/>
      <c r="B313" s="40"/>
      <c r="C313" s="220" t="s">
        <v>515</v>
      </c>
      <c r="D313" s="220" t="s">
        <v>149</v>
      </c>
      <c r="E313" s="221" t="s">
        <v>516</v>
      </c>
      <c r="F313" s="222" t="s">
        <v>517</v>
      </c>
      <c r="G313" s="223" t="s">
        <v>284</v>
      </c>
      <c r="H313" s="266"/>
      <c r="I313" s="225"/>
      <c r="J313" s="226">
        <f>ROUND(I313*H313,2)</f>
        <v>0</v>
      </c>
      <c r="K313" s="222" t="s">
        <v>153</v>
      </c>
      <c r="L313" s="45"/>
      <c r="M313" s="227" t="s">
        <v>1</v>
      </c>
      <c r="N313" s="228" t="s">
        <v>42</v>
      </c>
      <c r="O313" s="92"/>
      <c r="P313" s="229">
        <f>O313*H313</f>
        <v>0</v>
      </c>
      <c r="Q313" s="229">
        <v>0</v>
      </c>
      <c r="R313" s="229">
        <f>Q313*H313</f>
        <v>0</v>
      </c>
      <c r="S313" s="229">
        <v>0</v>
      </c>
      <c r="T313" s="230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1" t="s">
        <v>247</v>
      </c>
      <c r="AT313" s="231" t="s">
        <v>149</v>
      </c>
      <c r="AU313" s="231" t="s">
        <v>87</v>
      </c>
      <c r="AY313" s="18" t="s">
        <v>146</v>
      </c>
      <c r="BE313" s="232">
        <f>IF(N313="základní",J313,0)</f>
        <v>0</v>
      </c>
      <c r="BF313" s="232">
        <f>IF(N313="snížená",J313,0)</f>
        <v>0</v>
      </c>
      <c r="BG313" s="232">
        <f>IF(N313="zákl. přenesená",J313,0)</f>
        <v>0</v>
      </c>
      <c r="BH313" s="232">
        <f>IF(N313="sníž. přenesená",J313,0)</f>
        <v>0</v>
      </c>
      <c r="BI313" s="232">
        <f>IF(N313="nulová",J313,0)</f>
        <v>0</v>
      </c>
      <c r="BJ313" s="18" t="s">
        <v>85</v>
      </c>
      <c r="BK313" s="232">
        <f>ROUND(I313*H313,2)</f>
        <v>0</v>
      </c>
      <c r="BL313" s="18" t="s">
        <v>247</v>
      </c>
      <c r="BM313" s="231" t="s">
        <v>518</v>
      </c>
    </row>
    <row r="314" s="12" customFormat="1" ht="22.8" customHeight="1">
      <c r="A314" s="12"/>
      <c r="B314" s="204"/>
      <c r="C314" s="205"/>
      <c r="D314" s="206" t="s">
        <v>76</v>
      </c>
      <c r="E314" s="218" t="s">
        <v>519</v>
      </c>
      <c r="F314" s="218" t="s">
        <v>520</v>
      </c>
      <c r="G314" s="205"/>
      <c r="H314" s="205"/>
      <c r="I314" s="208"/>
      <c r="J314" s="219">
        <f>BK314</f>
        <v>0</v>
      </c>
      <c r="K314" s="205"/>
      <c r="L314" s="210"/>
      <c r="M314" s="211"/>
      <c r="N314" s="212"/>
      <c r="O314" s="212"/>
      <c r="P314" s="213">
        <f>SUM(P315:P339)</f>
        <v>0</v>
      </c>
      <c r="Q314" s="212"/>
      <c r="R314" s="213">
        <f>SUM(R315:R339)</f>
        <v>1.7920863</v>
      </c>
      <c r="S314" s="212"/>
      <c r="T314" s="214">
        <f>SUM(T315:T339)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15" t="s">
        <v>87</v>
      </c>
      <c r="AT314" s="216" t="s">
        <v>76</v>
      </c>
      <c r="AU314" s="216" t="s">
        <v>85</v>
      </c>
      <c r="AY314" s="215" t="s">
        <v>146</v>
      </c>
      <c r="BK314" s="217">
        <f>SUM(BK315:BK339)</f>
        <v>0</v>
      </c>
    </row>
    <row r="315" s="2" customFormat="1" ht="16.5" customHeight="1">
      <c r="A315" s="39"/>
      <c r="B315" s="40"/>
      <c r="C315" s="220" t="s">
        <v>521</v>
      </c>
      <c r="D315" s="220" t="s">
        <v>149</v>
      </c>
      <c r="E315" s="221" t="s">
        <v>522</v>
      </c>
      <c r="F315" s="222" t="s">
        <v>523</v>
      </c>
      <c r="G315" s="223" t="s">
        <v>152</v>
      </c>
      <c r="H315" s="224">
        <v>48.670000000000002</v>
      </c>
      <c r="I315" s="225"/>
      <c r="J315" s="226">
        <f>ROUND(I315*H315,2)</f>
        <v>0</v>
      </c>
      <c r="K315" s="222" t="s">
        <v>153</v>
      </c>
      <c r="L315" s="45"/>
      <c r="M315" s="227" t="s">
        <v>1</v>
      </c>
      <c r="N315" s="228" t="s">
        <v>42</v>
      </c>
      <c r="O315" s="92"/>
      <c r="P315" s="229">
        <f>O315*H315</f>
        <v>0</v>
      </c>
      <c r="Q315" s="229">
        <v>0</v>
      </c>
      <c r="R315" s="229">
        <f>Q315*H315</f>
        <v>0</v>
      </c>
      <c r="S315" s="229">
        <v>0</v>
      </c>
      <c r="T315" s="230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1" t="s">
        <v>247</v>
      </c>
      <c r="AT315" s="231" t="s">
        <v>149</v>
      </c>
      <c r="AU315" s="231" t="s">
        <v>87</v>
      </c>
      <c r="AY315" s="18" t="s">
        <v>146</v>
      </c>
      <c r="BE315" s="232">
        <f>IF(N315="základní",J315,0)</f>
        <v>0</v>
      </c>
      <c r="BF315" s="232">
        <f>IF(N315="snížená",J315,0)</f>
        <v>0</v>
      </c>
      <c r="BG315" s="232">
        <f>IF(N315="zákl. přenesená",J315,0)</f>
        <v>0</v>
      </c>
      <c r="BH315" s="232">
        <f>IF(N315="sníž. přenesená",J315,0)</f>
        <v>0</v>
      </c>
      <c r="BI315" s="232">
        <f>IF(N315="nulová",J315,0)</f>
        <v>0</v>
      </c>
      <c r="BJ315" s="18" t="s">
        <v>85</v>
      </c>
      <c r="BK315" s="232">
        <f>ROUND(I315*H315,2)</f>
        <v>0</v>
      </c>
      <c r="BL315" s="18" t="s">
        <v>247</v>
      </c>
      <c r="BM315" s="231" t="s">
        <v>524</v>
      </c>
    </row>
    <row r="316" s="14" customFormat="1">
      <c r="A316" s="14"/>
      <c r="B316" s="244"/>
      <c r="C316" s="245"/>
      <c r="D316" s="235" t="s">
        <v>156</v>
      </c>
      <c r="E316" s="246" t="s">
        <v>1</v>
      </c>
      <c r="F316" s="247" t="s">
        <v>103</v>
      </c>
      <c r="G316" s="245"/>
      <c r="H316" s="248">
        <v>48.670000000000002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156</v>
      </c>
      <c r="AU316" s="254" t="s">
        <v>87</v>
      </c>
      <c r="AV316" s="14" t="s">
        <v>87</v>
      </c>
      <c r="AW316" s="14" t="s">
        <v>32</v>
      </c>
      <c r="AX316" s="14" t="s">
        <v>85</v>
      </c>
      <c r="AY316" s="254" t="s">
        <v>146</v>
      </c>
    </row>
    <row r="317" s="2" customFormat="1" ht="16.5" customHeight="1">
      <c r="A317" s="39"/>
      <c r="B317" s="40"/>
      <c r="C317" s="220" t="s">
        <v>525</v>
      </c>
      <c r="D317" s="220" t="s">
        <v>149</v>
      </c>
      <c r="E317" s="221" t="s">
        <v>526</v>
      </c>
      <c r="F317" s="222" t="s">
        <v>527</v>
      </c>
      <c r="G317" s="223" t="s">
        <v>152</v>
      </c>
      <c r="H317" s="224">
        <v>48.670000000000002</v>
      </c>
      <c r="I317" s="225"/>
      <c r="J317" s="226">
        <f>ROUND(I317*H317,2)</f>
        <v>0</v>
      </c>
      <c r="K317" s="222" t="s">
        <v>153</v>
      </c>
      <c r="L317" s="45"/>
      <c r="M317" s="227" t="s">
        <v>1</v>
      </c>
      <c r="N317" s="228" t="s">
        <v>42</v>
      </c>
      <c r="O317" s="92"/>
      <c r="P317" s="229">
        <f>O317*H317</f>
        <v>0</v>
      </c>
      <c r="Q317" s="229">
        <v>0.00029999999999999997</v>
      </c>
      <c r="R317" s="229">
        <f>Q317*H317</f>
        <v>0.014600999999999999</v>
      </c>
      <c r="S317" s="229">
        <v>0</v>
      </c>
      <c r="T317" s="230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1" t="s">
        <v>247</v>
      </c>
      <c r="AT317" s="231" t="s">
        <v>149</v>
      </c>
      <c r="AU317" s="231" t="s">
        <v>87</v>
      </c>
      <c r="AY317" s="18" t="s">
        <v>146</v>
      </c>
      <c r="BE317" s="232">
        <f>IF(N317="základní",J317,0)</f>
        <v>0</v>
      </c>
      <c r="BF317" s="232">
        <f>IF(N317="snížená",J317,0)</f>
        <v>0</v>
      </c>
      <c r="BG317" s="232">
        <f>IF(N317="zákl. přenesená",J317,0)</f>
        <v>0</v>
      </c>
      <c r="BH317" s="232">
        <f>IF(N317="sníž. přenesená",J317,0)</f>
        <v>0</v>
      </c>
      <c r="BI317" s="232">
        <f>IF(N317="nulová",J317,0)</f>
        <v>0</v>
      </c>
      <c r="BJ317" s="18" t="s">
        <v>85</v>
      </c>
      <c r="BK317" s="232">
        <f>ROUND(I317*H317,2)</f>
        <v>0</v>
      </c>
      <c r="BL317" s="18" t="s">
        <v>247</v>
      </c>
      <c r="BM317" s="231" t="s">
        <v>528</v>
      </c>
    </row>
    <row r="318" s="14" customFormat="1">
      <c r="A318" s="14"/>
      <c r="B318" s="244"/>
      <c r="C318" s="245"/>
      <c r="D318" s="235" t="s">
        <v>156</v>
      </c>
      <c r="E318" s="246" t="s">
        <v>1</v>
      </c>
      <c r="F318" s="247" t="s">
        <v>103</v>
      </c>
      <c r="G318" s="245"/>
      <c r="H318" s="248">
        <v>48.670000000000002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156</v>
      </c>
      <c r="AU318" s="254" t="s">
        <v>87</v>
      </c>
      <c r="AV318" s="14" t="s">
        <v>87</v>
      </c>
      <c r="AW318" s="14" t="s">
        <v>32</v>
      </c>
      <c r="AX318" s="14" t="s">
        <v>85</v>
      </c>
      <c r="AY318" s="254" t="s">
        <v>146</v>
      </c>
    </row>
    <row r="319" s="2" customFormat="1" ht="16.5" customHeight="1">
      <c r="A319" s="39"/>
      <c r="B319" s="40"/>
      <c r="C319" s="220" t="s">
        <v>529</v>
      </c>
      <c r="D319" s="220" t="s">
        <v>149</v>
      </c>
      <c r="E319" s="221" t="s">
        <v>530</v>
      </c>
      <c r="F319" s="222" t="s">
        <v>531</v>
      </c>
      <c r="G319" s="223" t="s">
        <v>212</v>
      </c>
      <c r="H319" s="224">
        <v>12</v>
      </c>
      <c r="I319" s="225"/>
      <c r="J319" s="226">
        <f>ROUND(I319*H319,2)</f>
        <v>0</v>
      </c>
      <c r="K319" s="222" t="s">
        <v>153</v>
      </c>
      <c r="L319" s="45"/>
      <c r="M319" s="227" t="s">
        <v>1</v>
      </c>
      <c r="N319" s="228" t="s">
        <v>42</v>
      </c>
      <c r="O319" s="92"/>
      <c r="P319" s="229">
        <f>O319*H319</f>
        <v>0</v>
      </c>
      <c r="Q319" s="229">
        <v>0.00020000000000000001</v>
      </c>
      <c r="R319" s="229">
        <f>Q319*H319</f>
        <v>0.0024000000000000002</v>
      </c>
      <c r="S319" s="229">
        <v>0</v>
      </c>
      <c r="T319" s="230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1" t="s">
        <v>247</v>
      </c>
      <c r="AT319" s="231" t="s">
        <v>149</v>
      </c>
      <c r="AU319" s="231" t="s">
        <v>87</v>
      </c>
      <c r="AY319" s="18" t="s">
        <v>146</v>
      </c>
      <c r="BE319" s="232">
        <f>IF(N319="základní",J319,0)</f>
        <v>0</v>
      </c>
      <c r="BF319" s="232">
        <f>IF(N319="snížená",J319,0)</f>
        <v>0</v>
      </c>
      <c r="BG319" s="232">
        <f>IF(N319="zákl. přenesená",J319,0)</f>
        <v>0</v>
      </c>
      <c r="BH319" s="232">
        <f>IF(N319="sníž. přenesená",J319,0)</f>
        <v>0</v>
      </c>
      <c r="BI319" s="232">
        <f>IF(N319="nulová",J319,0)</f>
        <v>0</v>
      </c>
      <c r="BJ319" s="18" t="s">
        <v>85</v>
      </c>
      <c r="BK319" s="232">
        <f>ROUND(I319*H319,2)</f>
        <v>0</v>
      </c>
      <c r="BL319" s="18" t="s">
        <v>247</v>
      </c>
      <c r="BM319" s="231" t="s">
        <v>532</v>
      </c>
    </row>
    <row r="320" s="14" customFormat="1">
      <c r="A320" s="14"/>
      <c r="B320" s="244"/>
      <c r="C320" s="245"/>
      <c r="D320" s="235" t="s">
        <v>156</v>
      </c>
      <c r="E320" s="246" t="s">
        <v>1</v>
      </c>
      <c r="F320" s="247" t="s">
        <v>533</v>
      </c>
      <c r="G320" s="245"/>
      <c r="H320" s="248">
        <v>12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4" t="s">
        <v>156</v>
      </c>
      <c r="AU320" s="254" t="s">
        <v>87</v>
      </c>
      <c r="AV320" s="14" t="s">
        <v>87</v>
      </c>
      <c r="AW320" s="14" t="s">
        <v>32</v>
      </c>
      <c r="AX320" s="14" t="s">
        <v>85</v>
      </c>
      <c r="AY320" s="254" t="s">
        <v>146</v>
      </c>
    </row>
    <row r="321" s="2" customFormat="1" ht="16.5" customHeight="1">
      <c r="A321" s="39"/>
      <c r="B321" s="40"/>
      <c r="C321" s="267" t="s">
        <v>534</v>
      </c>
      <c r="D321" s="267" t="s">
        <v>298</v>
      </c>
      <c r="E321" s="268" t="s">
        <v>535</v>
      </c>
      <c r="F321" s="269" t="s">
        <v>536</v>
      </c>
      <c r="G321" s="270" t="s">
        <v>212</v>
      </c>
      <c r="H321" s="271">
        <v>13.199999999999999</v>
      </c>
      <c r="I321" s="272"/>
      <c r="J321" s="273">
        <f>ROUND(I321*H321,2)</f>
        <v>0</v>
      </c>
      <c r="K321" s="269" t="s">
        <v>1</v>
      </c>
      <c r="L321" s="274"/>
      <c r="M321" s="275" t="s">
        <v>1</v>
      </c>
      <c r="N321" s="276" t="s">
        <v>42</v>
      </c>
      <c r="O321" s="92"/>
      <c r="P321" s="229">
        <f>O321*H321</f>
        <v>0</v>
      </c>
      <c r="Q321" s="229">
        <v>0.00040000000000000002</v>
      </c>
      <c r="R321" s="229">
        <f>Q321*H321</f>
        <v>0.00528</v>
      </c>
      <c r="S321" s="229">
        <v>0</v>
      </c>
      <c r="T321" s="230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1" t="s">
        <v>301</v>
      </c>
      <c r="AT321" s="231" t="s">
        <v>298</v>
      </c>
      <c r="AU321" s="231" t="s">
        <v>87</v>
      </c>
      <c r="AY321" s="18" t="s">
        <v>146</v>
      </c>
      <c r="BE321" s="232">
        <f>IF(N321="základní",J321,0)</f>
        <v>0</v>
      </c>
      <c r="BF321" s="232">
        <f>IF(N321="snížená",J321,0)</f>
        <v>0</v>
      </c>
      <c r="BG321" s="232">
        <f>IF(N321="zákl. přenesená",J321,0)</f>
        <v>0</v>
      </c>
      <c r="BH321" s="232">
        <f>IF(N321="sníž. přenesená",J321,0)</f>
        <v>0</v>
      </c>
      <c r="BI321" s="232">
        <f>IF(N321="nulová",J321,0)</f>
        <v>0</v>
      </c>
      <c r="BJ321" s="18" t="s">
        <v>85</v>
      </c>
      <c r="BK321" s="232">
        <f>ROUND(I321*H321,2)</f>
        <v>0</v>
      </c>
      <c r="BL321" s="18" t="s">
        <v>247</v>
      </c>
      <c r="BM321" s="231" t="s">
        <v>537</v>
      </c>
    </row>
    <row r="322" s="14" customFormat="1">
      <c r="A322" s="14"/>
      <c r="B322" s="244"/>
      <c r="C322" s="245"/>
      <c r="D322" s="235" t="s">
        <v>156</v>
      </c>
      <c r="E322" s="245"/>
      <c r="F322" s="247" t="s">
        <v>538</v>
      </c>
      <c r="G322" s="245"/>
      <c r="H322" s="248">
        <v>13.199999999999999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156</v>
      </c>
      <c r="AU322" s="254" t="s">
        <v>87</v>
      </c>
      <c r="AV322" s="14" t="s">
        <v>87</v>
      </c>
      <c r="AW322" s="14" t="s">
        <v>4</v>
      </c>
      <c r="AX322" s="14" t="s">
        <v>85</v>
      </c>
      <c r="AY322" s="254" t="s">
        <v>146</v>
      </c>
    </row>
    <row r="323" s="2" customFormat="1" ht="33" customHeight="1">
      <c r="A323" s="39"/>
      <c r="B323" s="40"/>
      <c r="C323" s="220" t="s">
        <v>539</v>
      </c>
      <c r="D323" s="220" t="s">
        <v>149</v>
      </c>
      <c r="E323" s="221" t="s">
        <v>540</v>
      </c>
      <c r="F323" s="222" t="s">
        <v>541</v>
      </c>
      <c r="G323" s="223" t="s">
        <v>152</v>
      </c>
      <c r="H323" s="224">
        <v>48.670000000000002</v>
      </c>
      <c r="I323" s="225"/>
      <c r="J323" s="226">
        <f>ROUND(I323*H323,2)</f>
        <v>0</v>
      </c>
      <c r="K323" s="222" t="s">
        <v>153</v>
      </c>
      <c r="L323" s="45"/>
      <c r="M323" s="227" t="s">
        <v>1</v>
      </c>
      <c r="N323" s="228" t="s">
        <v>42</v>
      </c>
      <c r="O323" s="92"/>
      <c r="P323" s="229">
        <f>O323*H323</f>
        <v>0</v>
      </c>
      <c r="Q323" s="229">
        <v>0.0090900000000000009</v>
      </c>
      <c r="R323" s="229">
        <f>Q323*H323</f>
        <v>0.44241030000000003</v>
      </c>
      <c r="S323" s="229">
        <v>0</v>
      </c>
      <c r="T323" s="230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1" t="s">
        <v>247</v>
      </c>
      <c r="AT323" s="231" t="s">
        <v>149</v>
      </c>
      <c r="AU323" s="231" t="s">
        <v>87</v>
      </c>
      <c r="AY323" s="18" t="s">
        <v>146</v>
      </c>
      <c r="BE323" s="232">
        <f>IF(N323="základní",J323,0)</f>
        <v>0</v>
      </c>
      <c r="BF323" s="232">
        <f>IF(N323="snížená",J323,0)</f>
        <v>0</v>
      </c>
      <c r="BG323" s="232">
        <f>IF(N323="zákl. přenesená",J323,0)</f>
        <v>0</v>
      </c>
      <c r="BH323" s="232">
        <f>IF(N323="sníž. přenesená",J323,0)</f>
        <v>0</v>
      </c>
      <c r="BI323" s="232">
        <f>IF(N323="nulová",J323,0)</f>
        <v>0</v>
      </c>
      <c r="BJ323" s="18" t="s">
        <v>85</v>
      </c>
      <c r="BK323" s="232">
        <f>ROUND(I323*H323,2)</f>
        <v>0</v>
      </c>
      <c r="BL323" s="18" t="s">
        <v>247</v>
      </c>
      <c r="BM323" s="231" t="s">
        <v>542</v>
      </c>
    </row>
    <row r="324" s="14" customFormat="1">
      <c r="A324" s="14"/>
      <c r="B324" s="244"/>
      <c r="C324" s="245"/>
      <c r="D324" s="235" t="s">
        <v>156</v>
      </c>
      <c r="E324" s="246" t="s">
        <v>1</v>
      </c>
      <c r="F324" s="247" t="s">
        <v>309</v>
      </c>
      <c r="G324" s="245"/>
      <c r="H324" s="248">
        <v>6.1050000000000004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156</v>
      </c>
      <c r="AU324" s="254" t="s">
        <v>87</v>
      </c>
      <c r="AV324" s="14" t="s">
        <v>87</v>
      </c>
      <c r="AW324" s="14" t="s">
        <v>32</v>
      </c>
      <c r="AX324" s="14" t="s">
        <v>77</v>
      </c>
      <c r="AY324" s="254" t="s">
        <v>146</v>
      </c>
    </row>
    <row r="325" s="14" customFormat="1">
      <c r="A325" s="14"/>
      <c r="B325" s="244"/>
      <c r="C325" s="245"/>
      <c r="D325" s="235" t="s">
        <v>156</v>
      </c>
      <c r="E325" s="246" t="s">
        <v>1</v>
      </c>
      <c r="F325" s="247" t="s">
        <v>310</v>
      </c>
      <c r="G325" s="245"/>
      <c r="H325" s="248">
        <v>6.1050000000000004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4" t="s">
        <v>156</v>
      </c>
      <c r="AU325" s="254" t="s">
        <v>87</v>
      </c>
      <c r="AV325" s="14" t="s">
        <v>87</v>
      </c>
      <c r="AW325" s="14" t="s">
        <v>32</v>
      </c>
      <c r="AX325" s="14" t="s">
        <v>77</v>
      </c>
      <c r="AY325" s="254" t="s">
        <v>146</v>
      </c>
    </row>
    <row r="326" s="14" customFormat="1">
      <c r="A326" s="14"/>
      <c r="B326" s="244"/>
      <c r="C326" s="245"/>
      <c r="D326" s="235" t="s">
        <v>156</v>
      </c>
      <c r="E326" s="246" t="s">
        <v>1</v>
      </c>
      <c r="F326" s="247" t="s">
        <v>543</v>
      </c>
      <c r="G326" s="245"/>
      <c r="H326" s="248">
        <v>5.9400000000000004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156</v>
      </c>
      <c r="AU326" s="254" t="s">
        <v>87</v>
      </c>
      <c r="AV326" s="14" t="s">
        <v>87</v>
      </c>
      <c r="AW326" s="14" t="s">
        <v>32</v>
      </c>
      <c r="AX326" s="14" t="s">
        <v>77</v>
      </c>
      <c r="AY326" s="254" t="s">
        <v>146</v>
      </c>
    </row>
    <row r="327" s="14" customFormat="1">
      <c r="A327" s="14"/>
      <c r="B327" s="244"/>
      <c r="C327" s="245"/>
      <c r="D327" s="235" t="s">
        <v>156</v>
      </c>
      <c r="E327" s="246" t="s">
        <v>1</v>
      </c>
      <c r="F327" s="247" t="s">
        <v>544</v>
      </c>
      <c r="G327" s="245"/>
      <c r="H327" s="248">
        <v>5.9400000000000004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156</v>
      </c>
      <c r="AU327" s="254" t="s">
        <v>87</v>
      </c>
      <c r="AV327" s="14" t="s">
        <v>87</v>
      </c>
      <c r="AW327" s="14" t="s">
        <v>32</v>
      </c>
      <c r="AX327" s="14" t="s">
        <v>77</v>
      </c>
      <c r="AY327" s="254" t="s">
        <v>146</v>
      </c>
    </row>
    <row r="328" s="14" customFormat="1">
      <c r="A328" s="14"/>
      <c r="B328" s="244"/>
      <c r="C328" s="245"/>
      <c r="D328" s="235" t="s">
        <v>156</v>
      </c>
      <c r="E328" s="246" t="s">
        <v>1</v>
      </c>
      <c r="F328" s="247" t="s">
        <v>545</v>
      </c>
      <c r="G328" s="245"/>
      <c r="H328" s="248">
        <v>6.1449999999999996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156</v>
      </c>
      <c r="AU328" s="254" t="s">
        <v>87</v>
      </c>
      <c r="AV328" s="14" t="s">
        <v>87</v>
      </c>
      <c r="AW328" s="14" t="s">
        <v>32</v>
      </c>
      <c r="AX328" s="14" t="s">
        <v>77</v>
      </c>
      <c r="AY328" s="254" t="s">
        <v>146</v>
      </c>
    </row>
    <row r="329" s="14" customFormat="1">
      <c r="A329" s="14"/>
      <c r="B329" s="244"/>
      <c r="C329" s="245"/>
      <c r="D329" s="235" t="s">
        <v>156</v>
      </c>
      <c r="E329" s="246" t="s">
        <v>1</v>
      </c>
      <c r="F329" s="247" t="s">
        <v>546</v>
      </c>
      <c r="G329" s="245"/>
      <c r="H329" s="248">
        <v>6.1449999999999996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156</v>
      </c>
      <c r="AU329" s="254" t="s">
        <v>87</v>
      </c>
      <c r="AV329" s="14" t="s">
        <v>87</v>
      </c>
      <c r="AW329" s="14" t="s">
        <v>32</v>
      </c>
      <c r="AX329" s="14" t="s">
        <v>77</v>
      </c>
      <c r="AY329" s="254" t="s">
        <v>146</v>
      </c>
    </row>
    <row r="330" s="14" customFormat="1">
      <c r="A330" s="14"/>
      <c r="B330" s="244"/>
      <c r="C330" s="245"/>
      <c r="D330" s="235" t="s">
        <v>156</v>
      </c>
      <c r="E330" s="246" t="s">
        <v>1</v>
      </c>
      <c r="F330" s="247" t="s">
        <v>547</v>
      </c>
      <c r="G330" s="245"/>
      <c r="H330" s="248">
        <v>6.1449999999999996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4" t="s">
        <v>156</v>
      </c>
      <c r="AU330" s="254" t="s">
        <v>87</v>
      </c>
      <c r="AV330" s="14" t="s">
        <v>87</v>
      </c>
      <c r="AW330" s="14" t="s">
        <v>32</v>
      </c>
      <c r="AX330" s="14" t="s">
        <v>77</v>
      </c>
      <c r="AY330" s="254" t="s">
        <v>146</v>
      </c>
    </row>
    <row r="331" s="14" customFormat="1">
      <c r="A331" s="14"/>
      <c r="B331" s="244"/>
      <c r="C331" s="245"/>
      <c r="D331" s="235" t="s">
        <v>156</v>
      </c>
      <c r="E331" s="246" t="s">
        <v>1</v>
      </c>
      <c r="F331" s="247" t="s">
        <v>548</v>
      </c>
      <c r="G331" s="245"/>
      <c r="H331" s="248">
        <v>6.1449999999999996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4" t="s">
        <v>156</v>
      </c>
      <c r="AU331" s="254" t="s">
        <v>87</v>
      </c>
      <c r="AV331" s="14" t="s">
        <v>87</v>
      </c>
      <c r="AW331" s="14" t="s">
        <v>32</v>
      </c>
      <c r="AX331" s="14" t="s">
        <v>77</v>
      </c>
      <c r="AY331" s="254" t="s">
        <v>146</v>
      </c>
    </row>
    <row r="332" s="15" customFormat="1">
      <c r="A332" s="15"/>
      <c r="B332" s="255"/>
      <c r="C332" s="256"/>
      <c r="D332" s="235" t="s">
        <v>156</v>
      </c>
      <c r="E332" s="257" t="s">
        <v>103</v>
      </c>
      <c r="F332" s="258" t="s">
        <v>166</v>
      </c>
      <c r="G332" s="256"/>
      <c r="H332" s="259">
        <v>48.670000000000002</v>
      </c>
      <c r="I332" s="260"/>
      <c r="J332" s="256"/>
      <c r="K332" s="256"/>
      <c r="L332" s="261"/>
      <c r="M332" s="262"/>
      <c r="N332" s="263"/>
      <c r="O332" s="263"/>
      <c r="P332" s="263"/>
      <c r="Q332" s="263"/>
      <c r="R332" s="263"/>
      <c r="S332" s="263"/>
      <c r="T332" s="264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5" t="s">
        <v>156</v>
      </c>
      <c r="AU332" s="265" t="s">
        <v>87</v>
      </c>
      <c r="AV332" s="15" t="s">
        <v>154</v>
      </c>
      <c r="AW332" s="15" t="s">
        <v>32</v>
      </c>
      <c r="AX332" s="15" t="s">
        <v>85</v>
      </c>
      <c r="AY332" s="265" t="s">
        <v>146</v>
      </c>
    </row>
    <row r="333" s="2" customFormat="1" ht="33" customHeight="1">
      <c r="A333" s="39"/>
      <c r="B333" s="40"/>
      <c r="C333" s="267" t="s">
        <v>549</v>
      </c>
      <c r="D333" s="267" t="s">
        <v>298</v>
      </c>
      <c r="E333" s="268" t="s">
        <v>550</v>
      </c>
      <c r="F333" s="269" t="s">
        <v>551</v>
      </c>
      <c r="G333" s="270" t="s">
        <v>152</v>
      </c>
      <c r="H333" s="271">
        <v>55.970999999999997</v>
      </c>
      <c r="I333" s="272"/>
      <c r="J333" s="273">
        <f>ROUND(I333*H333,2)</f>
        <v>0</v>
      </c>
      <c r="K333" s="269" t="s">
        <v>1</v>
      </c>
      <c r="L333" s="274"/>
      <c r="M333" s="275" t="s">
        <v>1</v>
      </c>
      <c r="N333" s="276" t="s">
        <v>42</v>
      </c>
      <c r="O333" s="92"/>
      <c r="P333" s="229">
        <f>O333*H333</f>
        <v>0</v>
      </c>
      <c r="Q333" s="229">
        <v>0.021999999999999999</v>
      </c>
      <c r="R333" s="229">
        <f>Q333*H333</f>
        <v>1.2313619999999999</v>
      </c>
      <c r="S333" s="229">
        <v>0</v>
      </c>
      <c r="T333" s="230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1" t="s">
        <v>301</v>
      </c>
      <c r="AT333" s="231" t="s">
        <v>298</v>
      </c>
      <c r="AU333" s="231" t="s">
        <v>87</v>
      </c>
      <c r="AY333" s="18" t="s">
        <v>146</v>
      </c>
      <c r="BE333" s="232">
        <f>IF(N333="základní",J333,0)</f>
        <v>0</v>
      </c>
      <c r="BF333" s="232">
        <f>IF(N333="snížená",J333,0)</f>
        <v>0</v>
      </c>
      <c r="BG333" s="232">
        <f>IF(N333="zákl. přenesená",J333,0)</f>
        <v>0</v>
      </c>
      <c r="BH333" s="232">
        <f>IF(N333="sníž. přenesená",J333,0)</f>
        <v>0</v>
      </c>
      <c r="BI333" s="232">
        <f>IF(N333="nulová",J333,0)</f>
        <v>0</v>
      </c>
      <c r="BJ333" s="18" t="s">
        <v>85</v>
      </c>
      <c r="BK333" s="232">
        <f>ROUND(I333*H333,2)</f>
        <v>0</v>
      </c>
      <c r="BL333" s="18" t="s">
        <v>247</v>
      </c>
      <c r="BM333" s="231" t="s">
        <v>552</v>
      </c>
    </row>
    <row r="334" s="14" customFormat="1">
      <c r="A334" s="14"/>
      <c r="B334" s="244"/>
      <c r="C334" s="245"/>
      <c r="D334" s="235" t="s">
        <v>156</v>
      </c>
      <c r="E334" s="246" t="s">
        <v>1</v>
      </c>
      <c r="F334" s="247" t="s">
        <v>553</v>
      </c>
      <c r="G334" s="245"/>
      <c r="H334" s="248">
        <v>55.970999999999997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156</v>
      </c>
      <c r="AU334" s="254" t="s">
        <v>87</v>
      </c>
      <c r="AV334" s="14" t="s">
        <v>87</v>
      </c>
      <c r="AW334" s="14" t="s">
        <v>32</v>
      </c>
      <c r="AX334" s="14" t="s">
        <v>85</v>
      </c>
      <c r="AY334" s="254" t="s">
        <v>146</v>
      </c>
    </row>
    <row r="335" s="2" customFormat="1" ht="24.15" customHeight="1">
      <c r="A335" s="39"/>
      <c r="B335" s="40"/>
      <c r="C335" s="220" t="s">
        <v>554</v>
      </c>
      <c r="D335" s="220" t="s">
        <v>149</v>
      </c>
      <c r="E335" s="221" t="s">
        <v>555</v>
      </c>
      <c r="F335" s="222" t="s">
        <v>556</v>
      </c>
      <c r="G335" s="223" t="s">
        <v>152</v>
      </c>
      <c r="H335" s="224">
        <v>64.022000000000006</v>
      </c>
      <c r="I335" s="225"/>
      <c r="J335" s="226">
        <f>ROUND(I335*H335,2)</f>
        <v>0</v>
      </c>
      <c r="K335" s="222" t="s">
        <v>153</v>
      </c>
      <c r="L335" s="45"/>
      <c r="M335" s="227" t="s">
        <v>1</v>
      </c>
      <c r="N335" s="228" t="s">
        <v>42</v>
      </c>
      <c r="O335" s="92"/>
      <c r="P335" s="229">
        <f>O335*H335</f>
        <v>0</v>
      </c>
      <c r="Q335" s="229">
        <v>0.0015</v>
      </c>
      <c r="R335" s="229">
        <f>Q335*H335</f>
        <v>0.096033000000000007</v>
      </c>
      <c r="S335" s="229">
        <v>0</v>
      </c>
      <c r="T335" s="230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1" t="s">
        <v>247</v>
      </c>
      <c r="AT335" s="231" t="s">
        <v>149</v>
      </c>
      <c r="AU335" s="231" t="s">
        <v>87</v>
      </c>
      <c r="AY335" s="18" t="s">
        <v>146</v>
      </c>
      <c r="BE335" s="232">
        <f>IF(N335="základní",J335,0)</f>
        <v>0</v>
      </c>
      <c r="BF335" s="232">
        <f>IF(N335="snížená",J335,0)</f>
        <v>0</v>
      </c>
      <c r="BG335" s="232">
        <f>IF(N335="zákl. přenesená",J335,0)</f>
        <v>0</v>
      </c>
      <c r="BH335" s="232">
        <f>IF(N335="sníž. přenesená",J335,0)</f>
        <v>0</v>
      </c>
      <c r="BI335" s="232">
        <f>IF(N335="nulová",J335,0)</f>
        <v>0</v>
      </c>
      <c r="BJ335" s="18" t="s">
        <v>85</v>
      </c>
      <c r="BK335" s="232">
        <f>ROUND(I335*H335,2)</f>
        <v>0</v>
      </c>
      <c r="BL335" s="18" t="s">
        <v>247</v>
      </c>
      <c r="BM335" s="231" t="s">
        <v>557</v>
      </c>
    </row>
    <row r="336" s="14" customFormat="1">
      <c r="A336" s="14"/>
      <c r="B336" s="244"/>
      <c r="C336" s="245"/>
      <c r="D336" s="235" t="s">
        <v>156</v>
      </c>
      <c r="E336" s="246" t="s">
        <v>1</v>
      </c>
      <c r="F336" s="247" t="s">
        <v>103</v>
      </c>
      <c r="G336" s="245"/>
      <c r="H336" s="248">
        <v>48.670000000000002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156</v>
      </c>
      <c r="AU336" s="254" t="s">
        <v>87</v>
      </c>
      <c r="AV336" s="14" t="s">
        <v>87</v>
      </c>
      <c r="AW336" s="14" t="s">
        <v>32</v>
      </c>
      <c r="AX336" s="14" t="s">
        <v>77</v>
      </c>
      <c r="AY336" s="254" t="s">
        <v>146</v>
      </c>
    </row>
    <row r="337" s="14" customFormat="1">
      <c r="A337" s="14"/>
      <c r="B337" s="244"/>
      <c r="C337" s="245"/>
      <c r="D337" s="235" t="s">
        <v>156</v>
      </c>
      <c r="E337" s="246" t="s">
        <v>1</v>
      </c>
      <c r="F337" s="247" t="s">
        <v>558</v>
      </c>
      <c r="G337" s="245"/>
      <c r="H337" s="248">
        <v>15.352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156</v>
      </c>
      <c r="AU337" s="254" t="s">
        <v>87</v>
      </c>
      <c r="AV337" s="14" t="s">
        <v>87</v>
      </c>
      <c r="AW337" s="14" t="s">
        <v>32</v>
      </c>
      <c r="AX337" s="14" t="s">
        <v>77</v>
      </c>
      <c r="AY337" s="254" t="s">
        <v>146</v>
      </c>
    </row>
    <row r="338" s="15" customFormat="1">
      <c r="A338" s="15"/>
      <c r="B338" s="255"/>
      <c r="C338" s="256"/>
      <c r="D338" s="235" t="s">
        <v>156</v>
      </c>
      <c r="E338" s="257" t="s">
        <v>1</v>
      </c>
      <c r="F338" s="258" t="s">
        <v>166</v>
      </c>
      <c r="G338" s="256"/>
      <c r="H338" s="259">
        <v>64.022000000000006</v>
      </c>
      <c r="I338" s="260"/>
      <c r="J338" s="256"/>
      <c r="K338" s="256"/>
      <c r="L338" s="261"/>
      <c r="M338" s="262"/>
      <c r="N338" s="263"/>
      <c r="O338" s="263"/>
      <c r="P338" s="263"/>
      <c r="Q338" s="263"/>
      <c r="R338" s="263"/>
      <c r="S338" s="263"/>
      <c r="T338" s="264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5" t="s">
        <v>156</v>
      </c>
      <c r="AU338" s="265" t="s">
        <v>87</v>
      </c>
      <c r="AV338" s="15" t="s">
        <v>154</v>
      </c>
      <c r="AW338" s="15" t="s">
        <v>32</v>
      </c>
      <c r="AX338" s="15" t="s">
        <v>85</v>
      </c>
      <c r="AY338" s="265" t="s">
        <v>146</v>
      </c>
    </row>
    <row r="339" s="2" customFormat="1" ht="24.15" customHeight="1">
      <c r="A339" s="39"/>
      <c r="B339" s="40"/>
      <c r="C339" s="220" t="s">
        <v>559</v>
      </c>
      <c r="D339" s="220" t="s">
        <v>149</v>
      </c>
      <c r="E339" s="221" t="s">
        <v>560</v>
      </c>
      <c r="F339" s="222" t="s">
        <v>561</v>
      </c>
      <c r="G339" s="223" t="s">
        <v>284</v>
      </c>
      <c r="H339" s="266"/>
      <c r="I339" s="225"/>
      <c r="J339" s="226">
        <f>ROUND(I339*H339,2)</f>
        <v>0</v>
      </c>
      <c r="K339" s="222" t="s">
        <v>153</v>
      </c>
      <c r="L339" s="45"/>
      <c r="M339" s="227" t="s">
        <v>1</v>
      </c>
      <c r="N339" s="228" t="s">
        <v>42</v>
      </c>
      <c r="O339" s="92"/>
      <c r="P339" s="229">
        <f>O339*H339</f>
        <v>0</v>
      </c>
      <c r="Q339" s="229">
        <v>0</v>
      </c>
      <c r="R339" s="229">
        <f>Q339*H339</f>
        <v>0</v>
      </c>
      <c r="S339" s="229">
        <v>0</v>
      </c>
      <c r="T339" s="230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1" t="s">
        <v>247</v>
      </c>
      <c r="AT339" s="231" t="s">
        <v>149</v>
      </c>
      <c r="AU339" s="231" t="s">
        <v>87</v>
      </c>
      <c r="AY339" s="18" t="s">
        <v>146</v>
      </c>
      <c r="BE339" s="232">
        <f>IF(N339="základní",J339,0)</f>
        <v>0</v>
      </c>
      <c r="BF339" s="232">
        <f>IF(N339="snížená",J339,0)</f>
        <v>0</v>
      </c>
      <c r="BG339" s="232">
        <f>IF(N339="zákl. přenesená",J339,0)</f>
        <v>0</v>
      </c>
      <c r="BH339" s="232">
        <f>IF(N339="sníž. přenesená",J339,0)</f>
        <v>0</v>
      </c>
      <c r="BI339" s="232">
        <f>IF(N339="nulová",J339,0)</f>
        <v>0</v>
      </c>
      <c r="BJ339" s="18" t="s">
        <v>85</v>
      </c>
      <c r="BK339" s="232">
        <f>ROUND(I339*H339,2)</f>
        <v>0</v>
      </c>
      <c r="BL339" s="18" t="s">
        <v>247</v>
      </c>
      <c r="BM339" s="231" t="s">
        <v>562</v>
      </c>
    </row>
    <row r="340" s="12" customFormat="1" ht="22.8" customHeight="1">
      <c r="A340" s="12"/>
      <c r="B340" s="204"/>
      <c r="C340" s="205"/>
      <c r="D340" s="206" t="s">
        <v>76</v>
      </c>
      <c r="E340" s="218" t="s">
        <v>563</v>
      </c>
      <c r="F340" s="218" t="s">
        <v>564</v>
      </c>
      <c r="G340" s="205"/>
      <c r="H340" s="205"/>
      <c r="I340" s="208"/>
      <c r="J340" s="219">
        <f>BK340</f>
        <v>0</v>
      </c>
      <c r="K340" s="205"/>
      <c r="L340" s="210"/>
      <c r="M340" s="211"/>
      <c r="N340" s="212"/>
      <c r="O340" s="212"/>
      <c r="P340" s="213">
        <f>SUM(P341:P384)</f>
        <v>0</v>
      </c>
      <c r="Q340" s="212"/>
      <c r="R340" s="213">
        <f>SUM(R341:R384)</f>
        <v>9.1383747</v>
      </c>
      <c r="S340" s="212"/>
      <c r="T340" s="214">
        <f>SUM(T341:T384)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15" t="s">
        <v>87</v>
      </c>
      <c r="AT340" s="216" t="s">
        <v>76</v>
      </c>
      <c r="AU340" s="216" t="s">
        <v>85</v>
      </c>
      <c r="AY340" s="215" t="s">
        <v>146</v>
      </c>
      <c r="BK340" s="217">
        <f>SUM(BK341:BK384)</f>
        <v>0</v>
      </c>
    </row>
    <row r="341" s="2" customFormat="1" ht="16.5" customHeight="1">
      <c r="A341" s="39"/>
      <c r="B341" s="40"/>
      <c r="C341" s="220" t="s">
        <v>565</v>
      </c>
      <c r="D341" s="220" t="s">
        <v>149</v>
      </c>
      <c r="E341" s="221" t="s">
        <v>566</v>
      </c>
      <c r="F341" s="222" t="s">
        <v>567</v>
      </c>
      <c r="G341" s="223" t="s">
        <v>152</v>
      </c>
      <c r="H341" s="224">
        <v>276.32999999999998</v>
      </c>
      <c r="I341" s="225"/>
      <c r="J341" s="226">
        <f>ROUND(I341*H341,2)</f>
        <v>0</v>
      </c>
      <c r="K341" s="222" t="s">
        <v>153</v>
      </c>
      <c r="L341" s="45"/>
      <c r="M341" s="227" t="s">
        <v>1</v>
      </c>
      <c r="N341" s="228" t="s">
        <v>42</v>
      </c>
      <c r="O341" s="92"/>
      <c r="P341" s="229">
        <f>O341*H341</f>
        <v>0</v>
      </c>
      <c r="Q341" s="229">
        <v>0.00029999999999999997</v>
      </c>
      <c r="R341" s="229">
        <f>Q341*H341</f>
        <v>0.082898999999999987</v>
      </c>
      <c r="S341" s="229">
        <v>0</v>
      </c>
      <c r="T341" s="230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1" t="s">
        <v>247</v>
      </c>
      <c r="AT341" s="231" t="s">
        <v>149</v>
      </c>
      <c r="AU341" s="231" t="s">
        <v>87</v>
      </c>
      <c r="AY341" s="18" t="s">
        <v>146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18" t="s">
        <v>85</v>
      </c>
      <c r="BK341" s="232">
        <f>ROUND(I341*H341,2)</f>
        <v>0</v>
      </c>
      <c r="BL341" s="18" t="s">
        <v>247</v>
      </c>
      <c r="BM341" s="231" t="s">
        <v>568</v>
      </c>
    </row>
    <row r="342" s="14" customFormat="1">
      <c r="A342" s="14"/>
      <c r="B342" s="244"/>
      <c r="C342" s="245"/>
      <c r="D342" s="235" t="s">
        <v>156</v>
      </c>
      <c r="E342" s="246" t="s">
        <v>1</v>
      </c>
      <c r="F342" s="247" t="s">
        <v>107</v>
      </c>
      <c r="G342" s="245"/>
      <c r="H342" s="248">
        <v>276.32999999999998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156</v>
      </c>
      <c r="AU342" s="254" t="s">
        <v>87</v>
      </c>
      <c r="AV342" s="14" t="s">
        <v>87</v>
      </c>
      <c r="AW342" s="14" t="s">
        <v>32</v>
      </c>
      <c r="AX342" s="14" t="s">
        <v>85</v>
      </c>
      <c r="AY342" s="254" t="s">
        <v>146</v>
      </c>
    </row>
    <row r="343" s="2" customFormat="1" ht="37.8" customHeight="1">
      <c r="A343" s="39"/>
      <c r="B343" s="40"/>
      <c r="C343" s="220" t="s">
        <v>569</v>
      </c>
      <c r="D343" s="220" t="s">
        <v>149</v>
      </c>
      <c r="E343" s="221" t="s">
        <v>570</v>
      </c>
      <c r="F343" s="222" t="s">
        <v>571</v>
      </c>
      <c r="G343" s="223" t="s">
        <v>152</v>
      </c>
      <c r="H343" s="224">
        <v>276.32999999999998</v>
      </c>
      <c r="I343" s="225"/>
      <c r="J343" s="226">
        <f>ROUND(I343*H343,2)</f>
        <v>0</v>
      </c>
      <c r="K343" s="222" t="s">
        <v>153</v>
      </c>
      <c r="L343" s="45"/>
      <c r="M343" s="227" t="s">
        <v>1</v>
      </c>
      <c r="N343" s="228" t="s">
        <v>42</v>
      </c>
      <c r="O343" s="92"/>
      <c r="P343" s="229">
        <f>O343*H343</f>
        <v>0</v>
      </c>
      <c r="Q343" s="229">
        <v>0.0090900000000000009</v>
      </c>
      <c r="R343" s="229">
        <f>Q343*H343</f>
        <v>2.5118396999999999</v>
      </c>
      <c r="S343" s="229">
        <v>0</v>
      </c>
      <c r="T343" s="230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1" t="s">
        <v>247</v>
      </c>
      <c r="AT343" s="231" t="s">
        <v>149</v>
      </c>
      <c r="AU343" s="231" t="s">
        <v>87</v>
      </c>
      <c r="AY343" s="18" t="s">
        <v>146</v>
      </c>
      <c r="BE343" s="232">
        <f>IF(N343="základní",J343,0)</f>
        <v>0</v>
      </c>
      <c r="BF343" s="232">
        <f>IF(N343="snížená",J343,0)</f>
        <v>0</v>
      </c>
      <c r="BG343" s="232">
        <f>IF(N343="zákl. přenesená",J343,0)</f>
        <v>0</v>
      </c>
      <c r="BH343" s="232">
        <f>IF(N343="sníž. přenesená",J343,0)</f>
        <v>0</v>
      </c>
      <c r="BI343" s="232">
        <f>IF(N343="nulová",J343,0)</f>
        <v>0</v>
      </c>
      <c r="BJ343" s="18" t="s">
        <v>85</v>
      </c>
      <c r="BK343" s="232">
        <f>ROUND(I343*H343,2)</f>
        <v>0</v>
      </c>
      <c r="BL343" s="18" t="s">
        <v>247</v>
      </c>
      <c r="BM343" s="231" t="s">
        <v>572</v>
      </c>
    </row>
    <row r="344" s="14" customFormat="1">
      <c r="A344" s="14"/>
      <c r="B344" s="244"/>
      <c r="C344" s="245"/>
      <c r="D344" s="235" t="s">
        <v>156</v>
      </c>
      <c r="E344" s="246" t="s">
        <v>1</v>
      </c>
      <c r="F344" s="247" t="s">
        <v>573</v>
      </c>
      <c r="G344" s="245"/>
      <c r="H344" s="248">
        <v>34.844999999999999</v>
      </c>
      <c r="I344" s="249"/>
      <c r="J344" s="245"/>
      <c r="K344" s="245"/>
      <c r="L344" s="250"/>
      <c r="M344" s="251"/>
      <c r="N344" s="252"/>
      <c r="O344" s="252"/>
      <c r="P344" s="252"/>
      <c r="Q344" s="252"/>
      <c r="R344" s="252"/>
      <c r="S344" s="252"/>
      <c r="T344" s="25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4" t="s">
        <v>156</v>
      </c>
      <c r="AU344" s="254" t="s">
        <v>87</v>
      </c>
      <c r="AV344" s="14" t="s">
        <v>87</v>
      </c>
      <c r="AW344" s="14" t="s">
        <v>32</v>
      </c>
      <c r="AX344" s="14" t="s">
        <v>77</v>
      </c>
      <c r="AY344" s="254" t="s">
        <v>146</v>
      </c>
    </row>
    <row r="345" s="14" customFormat="1">
      <c r="A345" s="14"/>
      <c r="B345" s="244"/>
      <c r="C345" s="245"/>
      <c r="D345" s="235" t="s">
        <v>156</v>
      </c>
      <c r="E345" s="246" t="s">
        <v>1</v>
      </c>
      <c r="F345" s="247" t="s">
        <v>574</v>
      </c>
      <c r="G345" s="245"/>
      <c r="H345" s="248">
        <v>34.844999999999999</v>
      </c>
      <c r="I345" s="249"/>
      <c r="J345" s="245"/>
      <c r="K345" s="245"/>
      <c r="L345" s="250"/>
      <c r="M345" s="251"/>
      <c r="N345" s="252"/>
      <c r="O345" s="252"/>
      <c r="P345" s="252"/>
      <c r="Q345" s="252"/>
      <c r="R345" s="252"/>
      <c r="S345" s="252"/>
      <c r="T345" s="25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4" t="s">
        <v>156</v>
      </c>
      <c r="AU345" s="254" t="s">
        <v>87</v>
      </c>
      <c r="AV345" s="14" t="s">
        <v>87</v>
      </c>
      <c r="AW345" s="14" t="s">
        <v>32</v>
      </c>
      <c r="AX345" s="14" t="s">
        <v>77</v>
      </c>
      <c r="AY345" s="254" t="s">
        <v>146</v>
      </c>
    </row>
    <row r="346" s="14" customFormat="1">
      <c r="A346" s="14"/>
      <c r="B346" s="244"/>
      <c r="C346" s="245"/>
      <c r="D346" s="235" t="s">
        <v>156</v>
      </c>
      <c r="E346" s="246" t="s">
        <v>1</v>
      </c>
      <c r="F346" s="247" t="s">
        <v>575</v>
      </c>
      <c r="G346" s="245"/>
      <c r="H346" s="248">
        <v>33.630000000000003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156</v>
      </c>
      <c r="AU346" s="254" t="s">
        <v>87</v>
      </c>
      <c r="AV346" s="14" t="s">
        <v>87</v>
      </c>
      <c r="AW346" s="14" t="s">
        <v>32</v>
      </c>
      <c r="AX346" s="14" t="s">
        <v>77</v>
      </c>
      <c r="AY346" s="254" t="s">
        <v>146</v>
      </c>
    </row>
    <row r="347" s="14" customFormat="1">
      <c r="A347" s="14"/>
      <c r="B347" s="244"/>
      <c r="C347" s="245"/>
      <c r="D347" s="235" t="s">
        <v>156</v>
      </c>
      <c r="E347" s="246" t="s">
        <v>1</v>
      </c>
      <c r="F347" s="247" t="s">
        <v>576</v>
      </c>
      <c r="G347" s="245"/>
      <c r="H347" s="248">
        <v>33.630000000000003</v>
      </c>
      <c r="I347" s="249"/>
      <c r="J347" s="245"/>
      <c r="K347" s="245"/>
      <c r="L347" s="250"/>
      <c r="M347" s="251"/>
      <c r="N347" s="252"/>
      <c r="O347" s="252"/>
      <c r="P347" s="252"/>
      <c r="Q347" s="252"/>
      <c r="R347" s="252"/>
      <c r="S347" s="252"/>
      <c r="T347" s="25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4" t="s">
        <v>156</v>
      </c>
      <c r="AU347" s="254" t="s">
        <v>87</v>
      </c>
      <c r="AV347" s="14" t="s">
        <v>87</v>
      </c>
      <c r="AW347" s="14" t="s">
        <v>32</v>
      </c>
      <c r="AX347" s="14" t="s">
        <v>77</v>
      </c>
      <c r="AY347" s="254" t="s">
        <v>146</v>
      </c>
    </row>
    <row r="348" s="14" customFormat="1">
      <c r="A348" s="14"/>
      <c r="B348" s="244"/>
      <c r="C348" s="245"/>
      <c r="D348" s="235" t="s">
        <v>156</v>
      </c>
      <c r="E348" s="246" t="s">
        <v>1</v>
      </c>
      <c r="F348" s="247" t="s">
        <v>577</v>
      </c>
      <c r="G348" s="245"/>
      <c r="H348" s="248">
        <v>34.844999999999999</v>
      </c>
      <c r="I348" s="249"/>
      <c r="J348" s="245"/>
      <c r="K348" s="245"/>
      <c r="L348" s="250"/>
      <c r="M348" s="251"/>
      <c r="N348" s="252"/>
      <c r="O348" s="252"/>
      <c r="P348" s="252"/>
      <c r="Q348" s="252"/>
      <c r="R348" s="252"/>
      <c r="S348" s="252"/>
      <c r="T348" s="25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4" t="s">
        <v>156</v>
      </c>
      <c r="AU348" s="254" t="s">
        <v>87</v>
      </c>
      <c r="AV348" s="14" t="s">
        <v>87</v>
      </c>
      <c r="AW348" s="14" t="s">
        <v>32</v>
      </c>
      <c r="AX348" s="14" t="s">
        <v>77</v>
      </c>
      <c r="AY348" s="254" t="s">
        <v>146</v>
      </c>
    </row>
    <row r="349" s="14" customFormat="1">
      <c r="A349" s="14"/>
      <c r="B349" s="244"/>
      <c r="C349" s="245"/>
      <c r="D349" s="235" t="s">
        <v>156</v>
      </c>
      <c r="E349" s="246" t="s">
        <v>1</v>
      </c>
      <c r="F349" s="247" t="s">
        <v>578</v>
      </c>
      <c r="G349" s="245"/>
      <c r="H349" s="248">
        <v>34.844999999999999</v>
      </c>
      <c r="I349" s="249"/>
      <c r="J349" s="245"/>
      <c r="K349" s="245"/>
      <c r="L349" s="250"/>
      <c r="M349" s="251"/>
      <c r="N349" s="252"/>
      <c r="O349" s="252"/>
      <c r="P349" s="252"/>
      <c r="Q349" s="252"/>
      <c r="R349" s="252"/>
      <c r="S349" s="252"/>
      <c r="T349" s="25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4" t="s">
        <v>156</v>
      </c>
      <c r="AU349" s="254" t="s">
        <v>87</v>
      </c>
      <c r="AV349" s="14" t="s">
        <v>87</v>
      </c>
      <c r="AW349" s="14" t="s">
        <v>32</v>
      </c>
      <c r="AX349" s="14" t="s">
        <v>77</v>
      </c>
      <c r="AY349" s="254" t="s">
        <v>146</v>
      </c>
    </row>
    <row r="350" s="14" customFormat="1">
      <c r="A350" s="14"/>
      <c r="B350" s="244"/>
      <c r="C350" s="245"/>
      <c r="D350" s="235" t="s">
        <v>156</v>
      </c>
      <c r="E350" s="246" t="s">
        <v>1</v>
      </c>
      <c r="F350" s="247" t="s">
        <v>579</v>
      </c>
      <c r="G350" s="245"/>
      <c r="H350" s="248">
        <v>34.844999999999999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156</v>
      </c>
      <c r="AU350" s="254" t="s">
        <v>87</v>
      </c>
      <c r="AV350" s="14" t="s">
        <v>87</v>
      </c>
      <c r="AW350" s="14" t="s">
        <v>32</v>
      </c>
      <c r="AX350" s="14" t="s">
        <v>77</v>
      </c>
      <c r="AY350" s="254" t="s">
        <v>146</v>
      </c>
    </row>
    <row r="351" s="14" customFormat="1">
      <c r="A351" s="14"/>
      <c r="B351" s="244"/>
      <c r="C351" s="245"/>
      <c r="D351" s="235" t="s">
        <v>156</v>
      </c>
      <c r="E351" s="246" t="s">
        <v>1</v>
      </c>
      <c r="F351" s="247" t="s">
        <v>580</v>
      </c>
      <c r="G351" s="245"/>
      <c r="H351" s="248">
        <v>34.844999999999999</v>
      </c>
      <c r="I351" s="249"/>
      <c r="J351" s="245"/>
      <c r="K351" s="245"/>
      <c r="L351" s="250"/>
      <c r="M351" s="251"/>
      <c r="N351" s="252"/>
      <c r="O351" s="252"/>
      <c r="P351" s="252"/>
      <c r="Q351" s="252"/>
      <c r="R351" s="252"/>
      <c r="S351" s="252"/>
      <c r="T351" s="25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4" t="s">
        <v>156</v>
      </c>
      <c r="AU351" s="254" t="s">
        <v>87</v>
      </c>
      <c r="AV351" s="14" t="s">
        <v>87</v>
      </c>
      <c r="AW351" s="14" t="s">
        <v>32</v>
      </c>
      <c r="AX351" s="14" t="s">
        <v>77</v>
      </c>
      <c r="AY351" s="254" t="s">
        <v>146</v>
      </c>
    </row>
    <row r="352" s="15" customFormat="1">
      <c r="A352" s="15"/>
      <c r="B352" s="255"/>
      <c r="C352" s="256"/>
      <c r="D352" s="235" t="s">
        <v>156</v>
      </c>
      <c r="E352" s="257" t="s">
        <v>107</v>
      </c>
      <c r="F352" s="258" t="s">
        <v>166</v>
      </c>
      <c r="G352" s="256"/>
      <c r="H352" s="259">
        <v>276.32999999999998</v>
      </c>
      <c r="I352" s="260"/>
      <c r="J352" s="256"/>
      <c r="K352" s="256"/>
      <c r="L352" s="261"/>
      <c r="M352" s="262"/>
      <c r="N352" s="263"/>
      <c r="O352" s="263"/>
      <c r="P352" s="263"/>
      <c r="Q352" s="263"/>
      <c r="R352" s="263"/>
      <c r="S352" s="263"/>
      <c r="T352" s="264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5" t="s">
        <v>156</v>
      </c>
      <c r="AU352" s="265" t="s">
        <v>87</v>
      </c>
      <c r="AV352" s="15" t="s">
        <v>154</v>
      </c>
      <c r="AW352" s="15" t="s">
        <v>32</v>
      </c>
      <c r="AX352" s="15" t="s">
        <v>85</v>
      </c>
      <c r="AY352" s="265" t="s">
        <v>146</v>
      </c>
    </row>
    <row r="353" s="2" customFormat="1" ht="24.15" customHeight="1">
      <c r="A353" s="39"/>
      <c r="B353" s="40"/>
      <c r="C353" s="267" t="s">
        <v>581</v>
      </c>
      <c r="D353" s="267" t="s">
        <v>298</v>
      </c>
      <c r="E353" s="268" t="s">
        <v>582</v>
      </c>
      <c r="F353" s="269" t="s">
        <v>583</v>
      </c>
      <c r="G353" s="270" t="s">
        <v>152</v>
      </c>
      <c r="H353" s="271">
        <v>317.77999999999997</v>
      </c>
      <c r="I353" s="272"/>
      <c r="J353" s="273">
        <f>ROUND(I353*H353,2)</f>
        <v>0</v>
      </c>
      <c r="K353" s="269" t="s">
        <v>1</v>
      </c>
      <c r="L353" s="274"/>
      <c r="M353" s="275" t="s">
        <v>1</v>
      </c>
      <c r="N353" s="276" t="s">
        <v>42</v>
      </c>
      <c r="O353" s="92"/>
      <c r="P353" s="229">
        <f>O353*H353</f>
        <v>0</v>
      </c>
      <c r="Q353" s="229">
        <v>0.02</v>
      </c>
      <c r="R353" s="229">
        <f>Q353*H353</f>
        <v>6.3555999999999999</v>
      </c>
      <c r="S353" s="229">
        <v>0</v>
      </c>
      <c r="T353" s="230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1" t="s">
        <v>301</v>
      </c>
      <c r="AT353" s="231" t="s">
        <v>298</v>
      </c>
      <c r="AU353" s="231" t="s">
        <v>87</v>
      </c>
      <c r="AY353" s="18" t="s">
        <v>146</v>
      </c>
      <c r="BE353" s="232">
        <f>IF(N353="základní",J353,0)</f>
        <v>0</v>
      </c>
      <c r="BF353" s="232">
        <f>IF(N353="snížená",J353,0)</f>
        <v>0</v>
      </c>
      <c r="BG353" s="232">
        <f>IF(N353="zákl. přenesená",J353,0)</f>
        <v>0</v>
      </c>
      <c r="BH353" s="232">
        <f>IF(N353="sníž. přenesená",J353,0)</f>
        <v>0</v>
      </c>
      <c r="BI353" s="232">
        <f>IF(N353="nulová",J353,0)</f>
        <v>0</v>
      </c>
      <c r="BJ353" s="18" t="s">
        <v>85</v>
      </c>
      <c r="BK353" s="232">
        <f>ROUND(I353*H353,2)</f>
        <v>0</v>
      </c>
      <c r="BL353" s="18" t="s">
        <v>247</v>
      </c>
      <c r="BM353" s="231" t="s">
        <v>584</v>
      </c>
    </row>
    <row r="354" s="14" customFormat="1">
      <c r="A354" s="14"/>
      <c r="B354" s="244"/>
      <c r="C354" s="245"/>
      <c r="D354" s="235" t="s">
        <v>156</v>
      </c>
      <c r="E354" s="246" t="s">
        <v>1</v>
      </c>
      <c r="F354" s="247" t="s">
        <v>107</v>
      </c>
      <c r="G354" s="245"/>
      <c r="H354" s="248">
        <v>276.32999999999998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4" t="s">
        <v>156</v>
      </c>
      <c r="AU354" s="254" t="s">
        <v>87</v>
      </c>
      <c r="AV354" s="14" t="s">
        <v>87</v>
      </c>
      <c r="AW354" s="14" t="s">
        <v>32</v>
      </c>
      <c r="AX354" s="14" t="s">
        <v>85</v>
      </c>
      <c r="AY354" s="254" t="s">
        <v>146</v>
      </c>
    </row>
    <row r="355" s="14" customFormat="1">
      <c r="A355" s="14"/>
      <c r="B355" s="244"/>
      <c r="C355" s="245"/>
      <c r="D355" s="235" t="s">
        <v>156</v>
      </c>
      <c r="E355" s="245"/>
      <c r="F355" s="247" t="s">
        <v>585</v>
      </c>
      <c r="G355" s="245"/>
      <c r="H355" s="248">
        <v>317.77999999999997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156</v>
      </c>
      <c r="AU355" s="254" t="s">
        <v>87</v>
      </c>
      <c r="AV355" s="14" t="s">
        <v>87</v>
      </c>
      <c r="AW355" s="14" t="s">
        <v>4</v>
      </c>
      <c r="AX355" s="14" t="s">
        <v>85</v>
      </c>
      <c r="AY355" s="254" t="s">
        <v>146</v>
      </c>
    </row>
    <row r="356" s="2" customFormat="1" ht="24.15" customHeight="1">
      <c r="A356" s="39"/>
      <c r="B356" s="40"/>
      <c r="C356" s="220" t="s">
        <v>586</v>
      </c>
      <c r="D356" s="220" t="s">
        <v>149</v>
      </c>
      <c r="E356" s="221" t="s">
        <v>587</v>
      </c>
      <c r="F356" s="222" t="s">
        <v>588</v>
      </c>
      <c r="G356" s="223" t="s">
        <v>152</v>
      </c>
      <c r="H356" s="224">
        <v>276.32999999999998</v>
      </c>
      <c r="I356" s="225"/>
      <c r="J356" s="226">
        <f>ROUND(I356*H356,2)</f>
        <v>0</v>
      </c>
      <c r="K356" s="222" t="s">
        <v>1</v>
      </c>
      <c r="L356" s="45"/>
      <c r="M356" s="227" t="s">
        <v>1</v>
      </c>
      <c r="N356" s="228" t="s">
        <v>42</v>
      </c>
      <c r="O356" s="92"/>
      <c r="P356" s="229">
        <f>O356*H356</f>
        <v>0</v>
      </c>
      <c r="Q356" s="229">
        <v>0</v>
      </c>
      <c r="R356" s="229">
        <f>Q356*H356</f>
        <v>0</v>
      </c>
      <c r="S356" s="229">
        <v>0</v>
      </c>
      <c r="T356" s="230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1" t="s">
        <v>247</v>
      </c>
      <c r="AT356" s="231" t="s">
        <v>149</v>
      </c>
      <c r="AU356" s="231" t="s">
        <v>87</v>
      </c>
      <c r="AY356" s="18" t="s">
        <v>146</v>
      </c>
      <c r="BE356" s="232">
        <f>IF(N356="základní",J356,0)</f>
        <v>0</v>
      </c>
      <c r="BF356" s="232">
        <f>IF(N356="snížená",J356,0)</f>
        <v>0</v>
      </c>
      <c r="BG356" s="232">
        <f>IF(N356="zákl. přenesená",J356,0)</f>
        <v>0</v>
      </c>
      <c r="BH356" s="232">
        <f>IF(N356="sníž. přenesená",J356,0)</f>
        <v>0</v>
      </c>
      <c r="BI356" s="232">
        <f>IF(N356="nulová",J356,0)</f>
        <v>0</v>
      </c>
      <c r="BJ356" s="18" t="s">
        <v>85</v>
      </c>
      <c r="BK356" s="232">
        <f>ROUND(I356*H356,2)</f>
        <v>0</v>
      </c>
      <c r="BL356" s="18" t="s">
        <v>247</v>
      </c>
      <c r="BM356" s="231" t="s">
        <v>589</v>
      </c>
    </row>
    <row r="357" s="14" customFormat="1">
      <c r="A357" s="14"/>
      <c r="B357" s="244"/>
      <c r="C357" s="245"/>
      <c r="D357" s="235" t="s">
        <v>156</v>
      </c>
      <c r="E357" s="246" t="s">
        <v>1</v>
      </c>
      <c r="F357" s="247" t="s">
        <v>107</v>
      </c>
      <c r="G357" s="245"/>
      <c r="H357" s="248">
        <v>276.32999999999998</v>
      </c>
      <c r="I357" s="249"/>
      <c r="J357" s="245"/>
      <c r="K357" s="245"/>
      <c r="L357" s="250"/>
      <c r="M357" s="251"/>
      <c r="N357" s="252"/>
      <c r="O357" s="252"/>
      <c r="P357" s="252"/>
      <c r="Q357" s="252"/>
      <c r="R357" s="252"/>
      <c r="S357" s="252"/>
      <c r="T357" s="25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4" t="s">
        <v>156</v>
      </c>
      <c r="AU357" s="254" t="s">
        <v>87</v>
      </c>
      <c r="AV357" s="14" t="s">
        <v>87</v>
      </c>
      <c r="AW357" s="14" t="s">
        <v>32</v>
      </c>
      <c r="AX357" s="14" t="s">
        <v>85</v>
      </c>
      <c r="AY357" s="254" t="s">
        <v>146</v>
      </c>
    </row>
    <row r="358" s="2" customFormat="1" ht="24.15" customHeight="1">
      <c r="A358" s="39"/>
      <c r="B358" s="40"/>
      <c r="C358" s="220" t="s">
        <v>590</v>
      </c>
      <c r="D358" s="220" t="s">
        <v>149</v>
      </c>
      <c r="E358" s="221" t="s">
        <v>591</v>
      </c>
      <c r="F358" s="222" t="s">
        <v>592</v>
      </c>
      <c r="G358" s="223" t="s">
        <v>152</v>
      </c>
      <c r="H358" s="224">
        <v>5.7599999999999998</v>
      </c>
      <c r="I358" s="225"/>
      <c r="J358" s="226">
        <f>ROUND(I358*H358,2)</f>
        <v>0</v>
      </c>
      <c r="K358" s="222" t="s">
        <v>153</v>
      </c>
      <c r="L358" s="45"/>
      <c r="M358" s="227" t="s">
        <v>1</v>
      </c>
      <c r="N358" s="228" t="s">
        <v>42</v>
      </c>
      <c r="O358" s="92"/>
      <c r="P358" s="229">
        <f>O358*H358</f>
        <v>0</v>
      </c>
      <c r="Q358" s="229">
        <v>0.00058</v>
      </c>
      <c r="R358" s="229">
        <f>Q358*H358</f>
        <v>0.0033408000000000001</v>
      </c>
      <c r="S358" s="229">
        <v>0</v>
      </c>
      <c r="T358" s="230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1" t="s">
        <v>247</v>
      </c>
      <c r="AT358" s="231" t="s">
        <v>149</v>
      </c>
      <c r="AU358" s="231" t="s">
        <v>87</v>
      </c>
      <c r="AY358" s="18" t="s">
        <v>146</v>
      </c>
      <c r="BE358" s="232">
        <f>IF(N358="základní",J358,0)</f>
        <v>0</v>
      </c>
      <c r="BF358" s="232">
        <f>IF(N358="snížená",J358,0)</f>
        <v>0</v>
      </c>
      <c r="BG358" s="232">
        <f>IF(N358="zákl. přenesená",J358,0)</f>
        <v>0</v>
      </c>
      <c r="BH358" s="232">
        <f>IF(N358="sníž. přenesená",J358,0)</f>
        <v>0</v>
      </c>
      <c r="BI358" s="232">
        <f>IF(N358="nulová",J358,0)</f>
        <v>0</v>
      </c>
      <c r="BJ358" s="18" t="s">
        <v>85</v>
      </c>
      <c r="BK358" s="232">
        <f>ROUND(I358*H358,2)</f>
        <v>0</v>
      </c>
      <c r="BL358" s="18" t="s">
        <v>247</v>
      </c>
      <c r="BM358" s="231" t="s">
        <v>593</v>
      </c>
    </row>
    <row r="359" s="14" customFormat="1">
      <c r="A359" s="14"/>
      <c r="B359" s="244"/>
      <c r="C359" s="245"/>
      <c r="D359" s="235" t="s">
        <v>156</v>
      </c>
      <c r="E359" s="246" t="s">
        <v>1</v>
      </c>
      <c r="F359" s="247" t="s">
        <v>594</v>
      </c>
      <c r="G359" s="245"/>
      <c r="H359" s="248">
        <v>5.7599999999999998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156</v>
      </c>
      <c r="AU359" s="254" t="s">
        <v>87</v>
      </c>
      <c r="AV359" s="14" t="s">
        <v>87</v>
      </c>
      <c r="AW359" s="14" t="s">
        <v>32</v>
      </c>
      <c r="AX359" s="14" t="s">
        <v>85</v>
      </c>
      <c r="AY359" s="254" t="s">
        <v>146</v>
      </c>
    </row>
    <row r="360" s="2" customFormat="1" ht="21.75" customHeight="1">
      <c r="A360" s="39"/>
      <c r="B360" s="40"/>
      <c r="C360" s="267" t="s">
        <v>595</v>
      </c>
      <c r="D360" s="267" t="s">
        <v>298</v>
      </c>
      <c r="E360" s="268" t="s">
        <v>596</v>
      </c>
      <c r="F360" s="269" t="s">
        <v>597</v>
      </c>
      <c r="G360" s="270" t="s">
        <v>321</v>
      </c>
      <c r="H360" s="271">
        <v>16</v>
      </c>
      <c r="I360" s="272"/>
      <c r="J360" s="273">
        <f>ROUND(I360*H360,2)</f>
        <v>0</v>
      </c>
      <c r="K360" s="269" t="s">
        <v>1</v>
      </c>
      <c r="L360" s="274"/>
      <c r="M360" s="275" t="s">
        <v>1</v>
      </c>
      <c r="N360" s="276" t="s">
        <v>42</v>
      </c>
      <c r="O360" s="92"/>
      <c r="P360" s="229">
        <f>O360*H360</f>
        <v>0</v>
      </c>
      <c r="Q360" s="229">
        <v>0.0074999999999999997</v>
      </c>
      <c r="R360" s="229">
        <f>Q360*H360</f>
        <v>0.12</v>
      </c>
      <c r="S360" s="229">
        <v>0</v>
      </c>
      <c r="T360" s="230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1" t="s">
        <v>301</v>
      </c>
      <c r="AT360" s="231" t="s">
        <v>298</v>
      </c>
      <c r="AU360" s="231" t="s">
        <v>87</v>
      </c>
      <c r="AY360" s="18" t="s">
        <v>146</v>
      </c>
      <c r="BE360" s="232">
        <f>IF(N360="základní",J360,0)</f>
        <v>0</v>
      </c>
      <c r="BF360" s="232">
        <f>IF(N360="snížená",J360,0)</f>
        <v>0</v>
      </c>
      <c r="BG360" s="232">
        <f>IF(N360="zákl. přenesená",J360,0)</f>
        <v>0</v>
      </c>
      <c r="BH360" s="232">
        <f>IF(N360="sníž. přenesená",J360,0)</f>
        <v>0</v>
      </c>
      <c r="BI360" s="232">
        <f>IF(N360="nulová",J360,0)</f>
        <v>0</v>
      </c>
      <c r="BJ360" s="18" t="s">
        <v>85</v>
      </c>
      <c r="BK360" s="232">
        <f>ROUND(I360*H360,2)</f>
        <v>0</v>
      </c>
      <c r="BL360" s="18" t="s">
        <v>247</v>
      </c>
      <c r="BM360" s="231" t="s">
        <v>598</v>
      </c>
    </row>
    <row r="361" s="14" customFormat="1">
      <c r="A361" s="14"/>
      <c r="B361" s="244"/>
      <c r="C361" s="245"/>
      <c r="D361" s="235" t="s">
        <v>156</v>
      </c>
      <c r="E361" s="245"/>
      <c r="F361" s="247" t="s">
        <v>599</v>
      </c>
      <c r="G361" s="245"/>
      <c r="H361" s="248">
        <v>16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4" t="s">
        <v>156</v>
      </c>
      <c r="AU361" s="254" t="s">
        <v>87</v>
      </c>
      <c r="AV361" s="14" t="s">
        <v>87</v>
      </c>
      <c r="AW361" s="14" t="s">
        <v>4</v>
      </c>
      <c r="AX361" s="14" t="s">
        <v>85</v>
      </c>
      <c r="AY361" s="254" t="s">
        <v>146</v>
      </c>
    </row>
    <row r="362" s="2" customFormat="1" ht="16.5" customHeight="1">
      <c r="A362" s="39"/>
      <c r="B362" s="40"/>
      <c r="C362" s="220" t="s">
        <v>600</v>
      </c>
      <c r="D362" s="220" t="s">
        <v>149</v>
      </c>
      <c r="E362" s="221" t="s">
        <v>601</v>
      </c>
      <c r="F362" s="222" t="s">
        <v>602</v>
      </c>
      <c r="G362" s="223" t="s">
        <v>212</v>
      </c>
      <c r="H362" s="224">
        <v>120.7</v>
      </c>
      <c r="I362" s="225"/>
      <c r="J362" s="226">
        <f>ROUND(I362*H362,2)</f>
        <v>0</v>
      </c>
      <c r="K362" s="222" t="s">
        <v>153</v>
      </c>
      <c r="L362" s="45"/>
      <c r="M362" s="227" t="s">
        <v>1</v>
      </c>
      <c r="N362" s="228" t="s">
        <v>42</v>
      </c>
      <c r="O362" s="92"/>
      <c r="P362" s="229">
        <f>O362*H362</f>
        <v>0</v>
      </c>
      <c r="Q362" s="229">
        <v>0.00020000000000000001</v>
      </c>
      <c r="R362" s="229">
        <f>Q362*H362</f>
        <v>0.024140000000000002</v>
      </c>
      <c r="S362" s="229">
        <v>0</v>
      </c>
      <c r="T362" s="230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1" t="s">
        <v>247</v>
      </c>
      <c r="AT362" s="231" t="s">
        <v>149</v>
      </c>
      <c r="AU362" s="231" t="s">
        <v>87</v>
      </c>
      <c r="AY362" s="18" t="s">
        <v>146</v>
      </c>
      <c r="BE362" s="232">
        <f>IF(N362="základní",J362,0)</f>
        <v>0</v>
      </c>
      <c r="BF362" s="232">
        <f>IF(N362="snížená",J362,0)</f>
        <v>0</v>
      </c>
      <c r="BG362" s="232">
        <f>IF(N362="zákl. přenesená",J362,0)</f>
        <v>0</v>
      </c>
      <c r="BH362" s="232">
        <f>IF(N362="sníž. přenesená",J362,0)</f>
        <v>0</v>
      </c>
      <c r="BI362" s="232">
        <f>IF(N362="nulová",J362,0)</f>
        <v>0</v>
      </c>
      <c r="BJ362" s="18" t="s">
        <v>85</v>
      </c>
      <c r="BK362" s="232">
        <f>ROUND(I362*H362,2)</f>
        <v>0</v>
      </c>
      <c r="BL362" s="18" t="s">
        <v>247</v>
      </c>
      <c r="BM362" s="231" t="s">
        <v>603</v>
      </c>
    </row>
    <row r="363" s="13" customFormat="1">
      <c r="A363" s="13"/>
      <c r="B363" s="233"/>
      <c r="C363" s="234"/>
      <c r="D363" s="235" t="s">
        <v>156</v>
      </c>
      <c r="E363" s="236" t="s">
        <v>1</v>
      </c>
      <c r="F363" s="237" t="s">
        <v>604</v>
      </c>
      <c r="G363" s="234"/>
      <c r="H363" s="236" t="s">
        <v>1</v>
      </c>
      <c r="I363" s="238"/>
      <c r="J363" s="234"/>
      <c r="K363" s="234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156</v>
      </c>
      <c r="AU363" s="243" t="s">
        <v>87</v>
      </c>
      <c r="AV363" s="13" t="s">
        <v>85</v>
      </c>
      <c r="AW363" s="13" t="s">
        <v>32</v>
      </c>
      <c r="AX363" s="13" t="s">
        <v>77</v>
      </c>
      <c r="AY363" s="243" t="s">
        <v>146</v>
      </c>
    </row>
    <row r="364" s="14" customFormat="1">
      <c r="A364" s="14"/>
      <c r="B364" s="244"/>
      <c r="C364" s="245"/>
      <c r="D364" s="235" t="s">
        <v>156</v>
      </c>
      <c r="E364" s="246" t="s">
        <v>1</v>
      </c>
      <c r="F364" s="247" t="s">
        <v>605</v>
      </c>
      <c r="G364" s="245"/>
      <c r="H364" s="248">
        <v>12.5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156</v>
      </c>
      <c r="AU364" s="254" t="s">
        <v>87</v>
      </c>
      <c r="AV364" s="14" t="s">
        <v>87</v>
      </c>
      <c r="AW364" s="14" t="s">
        <v>32</v>
      </c>
      <c r="AX364" s="14" t="s">
        <v>77</v>
      </c>
      <c r="AY364" s="254" t="s">
        <v>146</v>
      </c>
    </row>
    <row r="365" s="14" customFormat="1">
      <c r="A365" s="14"/>
      <c r="B365" s="244"/>
      <c r="C365" s="245"/>
      <c r="D365" s="235" t="s">
        <v>156</v>
      </c>
      <c r="E365" s="246" t="s">
        <v>1</v>
      </c>
      <c r="F365" s="247" t="s">
        <v>606</v>
      </c>
      <c r="G365" s="245"/>
      <c r="H365" s="248">
        <v>12.5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4" t="s">
        <v>156</v>
      </c>
      <c r="AU365" s="254" t="s">
        <v>87</v>
      </c>
      <c r="AV365" s="14" t="s">
        <v>87</v>
      </c>
      <c r="AW365" s="14" t="s">
        <v>32</v>
      </c>
      <c r="AX365" s="14" t="s">
        <v>77</v>
      </c>
      <c r="AY365" s="254" t="s">
        <v>146</v>
      </c>
    </row>
    <row r="366" s="14" customFormat="1">
      <c r="A366" s="14"/>
      <c r="B366" s="244"/>
      <c r="C366" s="245"/>
      <c r="D366" s="235" t="s">
        <v>156</v>
      </c>
      <c r="E366" s="246" t="s">
        <v>1</v>
      </c>
      <c r="F366" s="247" t="s">
        <v>607</v>
      </c>
      <c r="G366" s="245"/>
      <c r="H366" s="248">
        <v>12.050000000000001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4" t="s">
        <v>156</v>
      </c>
      <c r="AU366" s="254" t="s">
        <v>87</v>
      </c>
      <c r="AV366" s="14" t="s">
        <v>87</v>
      </c>
      <c r="AW366" s="14" t="s">
        <v>32</v>
      </c>
      <c r="AX366" s="14" t="s">
        <v>77</v>
      </c>
      <c r="AY366" s="254" t="s">
        <v>146</v>
      </c>
    </row>
    <row r="367" s="14" customFormat="1">
      <c r="A367" s="14"/>
      <c r="B367" s="244"/>
      <c r="C367" s="245"/>
      <c r="D367" s="235" t="s">
        <v>156</v>
      </c>
      <c r="E367" s="246" t="s">
        <v>1</v>
      </c>
      <c r="F367" s="247" t="s">
        <v>608</v>
      </c>
      <c r="G367" s="245"/>
      <c r="H367" s="248">
        <v>12.050000000000001</v>
      </c>
      <c r="I367" s="249"/>
      <c r="J367" s="245"/>
      <c r="K367" s="245"/>
      <c r="L367" s="250"/>
      <c r="M367" s="251"/>
      <c r="N367" s="252"/>
      <c r="O367" s="252"/>
      <c r="P367" s="252"/>
      <c r="Q367" s="252"/>
      <c r="R367" s="252"/>
      <c r="S367" s="252"/>
      <c r="T367" s="25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4" t="s">
        <v>156</v>
      </c>
      <c r="AU367" s="254" t="s">
        <v>87</v>
      </c>
      <c r="AV367" s="14" t="s">
        <v>87</v>
      </c>
      <c r="AW367" s="14" t="s">
        <v>32</v>
      </c>
      <c r="AX367" s="14" t="s">
        <v>77</v>
      </c>
      <c r="AY367" s="254" t="s">
        <v>146</v>
      </c>
    </row>
    <row r="368" s="14" customFormat="1">
      <c r="A368" s="14"/>
      <c r="B368" s="244"/>
      <c r="C368" s="245"/>
      <c r="D368" s="235" t="s">
        <v>156</v>
      </c>
      <c r="E368" s="246" t="s">
        <v>1</v>
      </c>
      <c r="F368" s="247" t="s">
        <v>609</v>
      </c>
      <c r="G368" s="245"/>
      <c r="H368" s="248">
        <v>12.5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4" t="s">
        <v>156</v>
      </c>
      <c r="AU368" s="254" t="s">
        <v>87</v>
      </c>
      <c r="AV368" s="14" t="s">
        <v>87</v>
      </c>
      <c r="AW368" s="14" t="s">
        <v>32</v>
      </c>
      <c r="AX368" s="14" t="s">
        <v>77</v>
      </c>
      <c r="AY368" s="254" t="s">
        <v>146</v>
      </c>
    </row>
    <row r="369" s="14" customFormat="1">
      <c r="A369" s="14"/>
      <c r="B369" s="244"/>
      <c r="C369" s="245"/>
      <c r="D369" s="235" t="s">
        <v>156</v>
      </c>
      <c r="E369" s="246" t="s">
        <v>1</v>
      </c>
      <c r="F369" s="247" t="s">
        <v>610</v>
      </c>
      <c r="G369" s="245"/>
      <c r="H369" s="248">
        <v>12.5</v>
      </c>
      <c r="I369" s="249"/>
      <c r="J369" s="245"/>
      <c r="K369" s="245"/>
      <c r="L369" s="250"/>
      <c r="M369" s="251"/>
      <c r="N369" s="252"/>
      <c r="O369" s="252"/>
      <c r="P369" s="252"/>
      <c r="Q369" s="252"/>
      <c r="R369" s="252"/>
      <c r="S369" s="252"/>
      <c r="T369" s="25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4" t="s">
        <v>156</v>
      </c>
      <c r="AU369" s="254" t="s">
        <v>87</v>
      </c>
      <c r="AV369" s="14" t="s">
        <v>87</v>
      </c>
      <c r="AW369" s="14" t="s">
        <v>32</v>
      </c>
      <c r="AX369" s="14" t="s">
        <v>77</v>
      </c>
      <c r="AY369" s="254" t="s">
        <v>146</v>
      </c>
    </row>
    <row r="370" s="14" customFormat="1">
      <c r="A370" s="14"/>
      <c r="B370" s="244"/>
      <c r="C370" s="245"/>
      <c r="D370" s="235" t="s">
        <v>156</v>
      </c>
      <c r="E370" s="246" t="s">
        <v>1</v>
      </c>
      <c r="F370" s="247" t="s">
        <v>611</v>
      </c>
      <c r="G370" s="245"/>
      <c r="H370" s="248">
        <v>12.5</v>
      </c>
      <c r="I370" s="249"/>
      <c r="J370" s="245"/>
      <c r="K370" s="245"/>
      <c r="L370" s="250"/>
      <c r="M370" s="251"/>
      <c r="N370" s="252"/>
      <c r="O370" s="252"/>
      <c r="P370" s="252"/>
      <c r="Q370" s="252"/>
      <c r="R370" s="252"/>
      <c r="S370" s="252"/>
      <c r="T370" s="25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4" t="s">
        <v>156</v>
      </c>
      <c r="AU370" s="254" t="s">
        <v>87</v>
      </c>
      <c r="AV370" s="14" t="s">
        <v>87</v>
      </c>
      <c r="AW370" s="14" t="s">
        <v>32</v>
      </c>
      <c r="AX370" s="14" t="s">
        <v>77</v>
      </c>
      <c r="AY370" s="254" t="s">
        <v>146</v>
      </c>
    </row>
    <row r="371" s="14" customFormat="1">
      <c r="A371" s="14"/>
      <c r="B371" s="244"/>
      <c r="C371" s="245"/>
      <c r="D371" s="235" t="s">
        <v>156</v>
      </c>
      <c r="E371" s="246" t="s">
        <v>1</v>
      </c>
      <c r="F371" s="247" t="s">
        <v>612</v>
      </c>
      <c r="G371" s="245"/>
      <c r="H371" s="248">
        <v>12.5</v>
      </c>
      <c r="I371" s="249"/>
      <c r="J371" s="245"/>
      <c r="K371" s="245"/>
      <c r="L371" s="250"/>
      <c r="M371" s="251"/>
      <c r="N371" s="252"/>
      <c r="O371" s="252"/>
      <c r="P371" s="252"/>
      <c r="Q371" s="252"/>
      <c r="R371" s="252"/>
      <c r="S371" s="252"/>
      <c r="T371" s="25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4" t="s">
        <v>156</v>
      </c>
      <c r="AU371" s="254" t="s">
        <v>87</v>
      </c>
      <c r="AV371" s="14" t="s">
        <v>87</v>
      </c>
      <c r="AW371" s="14" t="s">
        <v>32</v>
      </c>
      <c r="AX371" s="14" t="s">
        <v>77</v>
      </c>
      <c r="AY371" s="254" t="s">
        <v>146</v>
      </c>
    </row>
    <row r="372" s="16" customFormat="1">
      <c r="A372" s="16"/>
      <c r="B372" s="277"/>
      <c r="C372" s="278"/>
      <c r="D372" s="235" t="s">
        <v>156</v>
      </c>
      <c r="E372" s="279" t="s">
        <v>1</v>
      </c>
      <c r="F372" s="280" t="s">
        <v>613</v>
      </c>
      <c r="G372" s="278"/>
      <c r="H372" s="281">
        <v>99.099999999999994</v>
      </c>
      <c r="I372" s="282"/>
      <c r="J372" s="278"/>
      <c r="K372" s="278"/>
      <c r="L372" s="283"/>
      <c r="M372" s="284"/>
      <c r="N372" s="285"/>
      <c r="O372" s="285"/>
      <c r="P372" s="285"/>
      <c r="Q372" s="285"/>
      <c r="R372" s="285"/>
      <c r="S372" s="285"/>
      <c r="T372" s="28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T372" s="287" t="s">
        <v>156</v>
      </c>
      <c r="AU372" s="287" t="s">
        <v>87</v>
      </c>
      <c r="AV372" s="16" t="s">
        <v>170</v>
      </c>
      <c r="AW372" s="16" t="s">
        <v>32</v>
      </c>
      <c r="AX372" s="16" t="s">
        <v>77</v>
      </c>
      <c r="AY372" s="287" t="s">
        <v>146</v>
      </c>
    </row>
    <row r="373" s="13" customFormat="1">
      <c r="A373" s="13"/>
      <c r="B373" s="233"/>
      <c r="C373" s="234"/>
      <c r="D373" s="235" t="s">
        <v>156</v>
      </c>
      <c r="E373" s="236" t="s">
        <v>1</v>
      </c>
      <c r="F373" s="237" t="s">
        <v>614</v>
      </c>
      <c r="G373" s="234"/>
      <c r="H373" s="236" t="s">
        <v>1</v>
      </c>
      <c r="I373" s="238"/>
      <c r="J373" s="234"/>
      <c r="K373" s="234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156</v>
      </c>
      <c r="AU373" s="243" t="s">
        <v>87</v>
      </c>
      <c r="AV373" s="13" t="s">
        <v>85</v>
      </c>
      <c r="AW373" s="13" t="s">
        <v>32</v>
      </c>
      <c r="AX373" s="13" t="s">
        <v>77</v>
      </c>
      <c r="AY373" s="243" t="s">
        <v>146</v>
      </c>
    </row>
    <row r="374" s="14" customFormat="1">
      <c r="A374" s="14"/>
      <c r="B374" s="244"/>
      <c r="C374" s="245"/>
      <c r="D374" s="235" t="s">
        <v>156</v>
      </c>
      <c r="E374" s="246" t="s">
        <v>1</v>
      </c>
      <c r="F374" s="247" t="s">
        <v>615</v>
      </c>
      <c r="G374" s="245"/>
      <c r="H374" s="248">
        <v>5.4000000000000004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156</v>
      </c>
      <c r="AU374" s="254" t="s">
        <v>87</v>
      </c>
      <c r="AV374" s="14" t="s">
        <v>87</v>
      </c>
      <c r="AW374" s="14" t="s">
        <v>32</v>
      </c>
      <c r="AX374" s="14" t="s">
        <v>77</v>
      </c>
      <c r="AY374" s="254" t="s">
        <v>146</v>
      </c>
    </row>
    <row r="375" s="14" customFormat="1">
      <c r="A375" s="14"/>
      <c r="B375" s="244"/>
      <c r="C375" s="245"/>
      <c r="D375" s="235" t="s">
        <v>156</v>
      </c>
      <c r="E375" s="246" t="s">
        <v>1</v>
      </c>
      <c r="F375" s="247" t="s">
        <v>616</v>
      </c>
      <c r="G375" s="245"/>
      <c r="H375" s="248">
        <v>5.4000000000000004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156</v>
      </c>
      <c r="AU375" s="254" t="s">
        <v>87</v>
      </c>
      <c r="AV375" s="14" t="s">
        <v>87</v>
      </c>
      <c r="AW375" s="14" t="s">
        <v>32</v>
      </c>
      <c r="AX375" s="14" t="s">
        <v>77</v>
      </c>
      <c r="AY375" s="254" t="s">
        <v>146</v>
      </c>
    </row>
    <row r="376" s="14" customFormat="1">
      <c r="A376" s="14"/>
      <c r="B376" s="244"/>
      <c r="C376" s="245"/>
      <c r="D376" s="235" t="s">
        <v>156</v>
      </c>
      <c r="E376" s="246" t="s">
        <v>1</v>
      </c>
      <c r="F376" s="247" t="s">
        <v>617</v>
      </c>
      <c r="G376" s="245"/>
      <c r="H376" s="248">
        <v>5.4000000000000004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156</v>
      </c>
      <c r="AU376" s="254" t="s">
        <v>87</v>
      </c>
      <c r="AV376" s="14" t="s">
        <v>87</v>
      </c>
      <c r="AW376" s="14" t="s">
        <v>32</v>
      </c>
      <c r="AX376" s="14" t="s">
        <v>77</v>
      </c>
      <c r="AY376" s="254" t="s">
        <v>146</v>
      </c>
    </row>
    <row r="377" s="14" customFormat="1">
      <c r="A377" s="14"/>
      <c r="B377" s="244"/>
      <c r="C377" s="245"/>
      <c r="D377" s="235" t="s">
        <v>156</v>
      </c>
      <c r="E377" s="246" t="s">
        <v>1</v>
      </c>
      <c r="F377" s="247" t="s">
        <v>618</v>
      </c>
      <c r="G377" s="245"/>
      <c r="H377" s="248">
        <v>5.4000000000000004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4" t="s">
        <v>156</v>
      </c>
      <c r="AU377" s="254" t="s">
        <v>87</v>
      </c>
      <c r="AV377" s="14" t="s">
        <v>87</v>
      </c>
      <c r="AW377" s="14" t="s">
        <v>32</v>
      </c>
      <c r="AX377" s="14" t="s">
        <v>77</v>
      </c>
      <c r="AY377" s="254" t="s">
        <v>146</v>
      </c>
    </row>
    <row r="378" s="16" customFormat="1">
      <c r="A378" s="16"/>
      <c r="B378" s="277"/>
      <c r="C378" s="278"/>
      <c r="D378" s="235" t="s">
        <v>156</v>
      </c>
      <c r="E378" s="279" t="s">
        <v>1</v>
      </c>
      <c r="F378" s="280" t="s">
        <v>613</v>
      </c>
      <c r="G378" s="278"/>
      <c r="H378" s="281">
        <v>21.600000000000001</v>
      </c>
      <c r="I378" s="282"/>
      <c r="J378" s="278"/>
      <c r="K378" s="278"/>
      <c r="L378" s="283"/>
      <c r="M378" s="284"/>
      <c r="N378" s="285"/>
      <c r="O378" s="285"/>
      <c r="P378" s="285"/>
      <c r="Q378" s="285"/>
      <c r="R378" s="285"/>
      <c r="S378" s="285"/>
      <c r="T378" s="28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T378" s="287" t="s">
        <v>156</v>
      </c>
      <c r="AU378" s="287" t="s">
        <v>87</v>
      </c>
      <c r="AV378" s="16" t="s">
        <v>170</v>
      </c>
      <c r="AW378" s="16" t="s">
        <v>32</v>
      </c>
      <c r="AX378" s="16" t="s">
        <v>77</v>
      </c>
      <c r="AY378" s="287" t="s">
        <v>146</v>
      </c>
    </row>
    <row r="379" s="15" customFormat="1">
      <c r="A379" s="15"/>
      <c r="B379" s="255"/>
      <c r="C379" s="256"/>
      <c r="D379" s="235" t="s">
        <v>156</v>
      </c>
      <c r="E379" s="257" t="s">
        <v>1</v>
      </c>
      <c r="F379" s="258" t="s">
        <v>166</v>
      </c>
      <c r="G379" s="256"/>
      <c r="H379" s="259">
        <v>120.7</v>
      </c>
      <c r="I379" s="260"/>
      <c r="J379" s="256"/>
      <c r="K379" s="256"/>
      <c r="L379" s="261"/>
      <c r="M379" s="262"/>
      <c r="N379" s="263"/>
      <c r="O379" s="263"/>
      <c r="P379" s="263"/>
      <c r="Q379" s="263"/>
      <c r="R379" s="263"/>
      <c r="S379" s="263"/>
      <c r="T379" s="264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5" t="s">
        <v>156</v>
      </c>
      <c r="AU379" s="265" t="s">
        <v>87</v>
      </c>
      <c r="AV379" s="15" t="s">
        <v>154</v>
      </c>
      <c r="AW379" s="15" t="s">
        <v>32</v>
      </c>
      <c r="AX379" s="15" t="s">
        <v>85</v>
      </c>
      <c r="AY379" s="265" t="s">
        <v>146</v>
      </c>
    </row>
    <row r="380" s="2" customFormat="1" ht="16.5" customHeight="1">
      <c r="A380" s="39"/>
      <c r="B380" s="40"/>
      <c r="C380" s="267" t="s">
        <v>619</v>
      </c>
      <c r="D380" s="267" t="s">
        <v>298</v>
      </c>
      <c r="E380" s="268" t="s">
        <v>620</v>
      </c>
      <c r="F380" s="269" t="s">
        <v>621</v>
      </c>
      <c r="G380" s="270" t="s">
        <v>212</v>
      </c>
      <c r="H380" s="271">
        <v>104.05500000000001</v>
      </c>
      <c r="I380" s="272"/>
      <c r="J380" s="273">
        <f>ROUND(I380*H380,2)</f>
        <v>0</v>
      </c>
      <c r="K380" s="269" t="s">
        <v>1</v>
      </c>
      <c r="L380" s="274"/>
      <c r="M380" s="275" t="s">
        <v>1</v>
      </c>
      <c r="N380" s="276" t="s">
        <v>42</v>
      </c>
      <c r="O380" s="92"/>
      <c r="P380" s="229">
        <f>O380*H380</f>
        <v>0</v>
      </c>
      <c r="Q380" s="229">
        <v>0.00032000000000000003</v>
      </c>
      <c r="R380" s="229">
        <f>Q380*H380</f>
        <v>0.033297600000000004</v>
      </c>
      <c r="S380" s="229">
        <v>0</v>
      </c>
      <c r="T380" s="230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1" t="s">
        <v>301</v>
      </c>
      <c r="AT380" s="231" t="s">
        <v>298</v>
      </c>
      <c r="AU380" s="231" t="s">
        <v>87</v>
      </c>
      <c r="AY380" s="18" t="s">
        <v>146</v>
      </c>
      <c r="BE380" s="232">
        <f>IF(N380="základní",J380,0)</f>
        <v>0</v>
      </c>
      <c r="BF380" s="232">
        <f>IF(N380="snížená",J380,0)</f>
        <v>0</v>
      </c>
      <c r="BG380" s="232">
        <f>IF(N380="zákl. přenesená",J380,0)</f>
        <v>0</v>
      </c>
      <c r="BH380" s="232">
        <f>IF(N380="sníž. přenesená",J380,0)</f>
        <v>0</v>
      </c>
      <c r="BI380" s="232">
        <f>IF(N380="nulová",J380,0)</f>
        <v>0</v>
      </c>
      <c r="BJ380" s="18" t="s">
        <v>85</v>
      </c>
      <c r="BK380" s="232">
        <f>ROUND(I380*H380,2)</f>
        <v>0</v>
      </c>
      <c r="BL380" s="18" t="s">
        <v>247</v>
      </c>
      <c r="BM380" s="231" t="s">
        <v>622</v>
      </c>
    </row>
    <row r="381" s="14" customFormat="1">
      <c r="A381" s="14"/>
      <c r="B381" s="244"/>
      <c r="C381" s="245"/>
      <c r="D381" s="235" t="s">
        <v>156</v>
      </c>
      <c r="E381" s="245"/>
      <c r="F381" s="247" t="s">
        <v>623</v>
      </c>
      <c r="G381" s="245"/>
      <c r="H381" s="248">
        <v>104.05500000000001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156</v>
      </c>
      <c r="AU381" s="254" t="s">
        <v>87</v>
      </c>
      <c r="AV381" s="14" t="s">
        <v>87</v>
      </c>
      <c r="AW381" s="14" t="s">
        <v>4</v>
      </c>
      <c r="AX381" s="14" t="s">
        <v>85</v>
      </c>
      <c r="AY381" s="254" t="s">
        <v>146</v>
      </c>
    </row>
    <row r="382" s="2" customFormat="1" ht="16.5" customHeight="1">
      <c r="A382" s="39"/>
      <c r="B382" s="40"/>
      <c r="C382" s="267" t="s">
        <v>624</v>
      </c>
      <c r="D382" s="267" t="s">
        <v>298</v>
      </c>
      <c r="E382" s="268" t="s">
        <v>625</v>
      </c>
      <c r="F382" s="269" t="s">
        <v>626</v>
      </c>
      <c r="G382" s="270" t="s">
        <v>212</v>
      </c>
      <c r="H382" s="271">
        <v>22.68</v>
      </c>
      <c r="I382" s="272"/>
      <c r="J382" s="273">
        <f>ROUND(I382*H382,2)</f>
        <v>0</v>
      </c>
      <c r="K382" s="269" t="s">
        <v>1</v>
      </c>
      <c r="L382" s="274"/>
      <c r="M382" s="275" t="s">
        <v>1</v>
      </c>
      <c r="N382" s="276" t="s">
        <v>42</v>
      </c>
      <c r="O382" s="92"/>
      <c r="P382" s="229">
        <f>O382*H382</f>
        <v>0</v>
      </c>
      <c r="Q382" s="229">
        <v>0.00032000000000000003</v>
      </c>
      <c r="R382" s="229">
        <f>Q382*H382</f>
        <v>0.0072576000000000003</v>
      </c>
      <c r="S382" s="229">
        <v>0</v>
      </c>
      <c r="T382" s="230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1" t="s">
        <v>301</v>
      </c>
      <c r="AT382" s="231" t="s">
        <v>298</v>
      </c>
      <c r="AU382" s="231" t="s">
        <v>87</v>
      </c>
      <c r="AY382" s="18" t="s">
        <v>146</v>
      </c>
      <c r="BE382" s="232">
        <f>IF(N382="základní",J382,0)</f>
        <v>0</v>
      </c>
      <c r="BF382" s="232">
        <f>IF(N382="snížená",J382,0)</f>
        <v>0</v>
      </c>
      <c r="BG382" s="232">
        <f>IF(N382="zákl. přenesená",J382,0)</f>
        <v>0</v>
      </c>
      <c r="BH382" s="232">
        <f>IF(N382="sníž. přenesená",J382,0)</f>
        <v>0</v>
      </c>
      <c r="BI382" s="232">
        <f>IF(N382="nulová",J382,0)</f>
        <v>0</v>
      </c>
      <c r="BJ382" s="18" t="s">
        <v>85</v>
      </c>
      <c r="BK382" s="232">
        <f>ROUND(I382*H382,2)</f>
        <v>0</v>
      </c>
      <c r="BL382" s="18" t="s">
        <v>247</v>
      </c>
      <c r="BM382" s="231" t="s">
        <v>627</v>
      </c>
    </row>
    <row r="383" s="14" customFormat="1">
      <c r="A383" s="14"/>
      <c r="B383" s="244"/>
      <c r="C383" s="245"/>
      <c r="D383" s="235" t="s">
        <v>156</v>
      </c>
      <c r="E383" s="245"/>
      <c r="F383" s="247" t="s">
        <v>628</v>
      </c>
      <c r="G383" s="245"/>
      <c r="H383" s="248">
        <v>22.68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156</v>
      </c>
      <c r="AU383" s="254" t="s">
        <v>87</v>
      </c>
      <c r="AV383" s="14" t="s">
        <v>87</v>
      </c>
      <c r="AW383" s="14" t="s">
        <v>4</v>
      </c>
      <c r="AX383" s="14" t="s">
        <v>85</v>
      </c>
      <c r="AY383" s="254" t="s">
        <v>146</v>
      </c>
    </row>
    <row r="384" s="2" customFormat="1" ht="24.15" customHeight="1">
      <c r="A384" s="39"/>
      <c r="B384" s="40"/>
      <c r="C384" s="220" t="s">
        <v>629</v>
      </c>
      <c r="D384" s="220" t="s">
        <v>149</v>
      </c>
      <c r="E384" s="221" t="s">
        <v>630</v>
      </c>
      <c r="F384" s="222" t="s">
        <v>631</v>
      </c>
      <c r="G384" s="223" t="s">
        <v>284</v>
      </c>
      <c r="H384" s="266"/>
      <c r="I384" s="225"/>
      <c r="J384" s="226">
        <f>ROUND(I384*H384,2)</f>
        <v>0</v>
      </c>
      <c r="K384" s="222" t="s">
        <v>153</v>
      </c>
      <c r="L384" s="45"/>
      <c r="M384" s="227" t="s">
        <v>1</v>
      </c>
      <c r="N384" s="228" t="s">
        <v>42</v>
      </c>
      <c r="O384" s="92"/>
      <c r="P384" s="229">
        <f>O384*H384</f>
        <v>0</v>
      </c>
      <c r="Q384" s="229">
        <v>0</v>
      </c>
      <c r="R384" s="229">
        <f>Q384*H384</f>
        <v>0</v>
      </c>
      <c r="S384" s="229">
        <v>0</v>
      </c>
      <c r="T384" s="230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1" t="s">
        <v>247</v>
      </c>
      <c r="AT384" s="231" t="s">
        <v>149</v>
      </c>
      <c r="AU384" s="231" t="s">
        <v>87</v>
      </c>
      <c r="AY384" s="18" t="s">
        <v>146</v>
      </c>
      <c r="BE384" s="232">
        <f>IF(N384="základní",J384,0)</f>
        <v>0</v>
      </c>
      <c r="BF384" s="232">
        <f>IF(N384="snížená",J384,0)</f>
        <v>0</v>
      </c>
      <c r="BG384" s="232">
        <f>IF(N384="zákl. přenesená",J384,0)</f>
        <v>0</v>
      </c>
      <c r="BH384" s="232">
        <f>IF(N384="sníž. přenesená",J384,0)</f>
        <v>0</v>
      </c>
      <c r="BI384" s="232">
        <f>IF(N384="nulová",J384,0)</f>
        <v>0</v>
      </c>
      <c r="BJ384" s="18" t="s">
        <v>85</v>
      </c>
      <c r="BK384" s="232">
        <f>ROUND(I384*H384,2)</f>
        <v>0</v>
      </c>
      <c r="BL384" s="18" t="s">
        <v>247</v>
      </c>
      <c r="BM384" s="231" t="s">
        <v>632</v>
      </c>
    </row>
    <row r="385" s="12" customFormat="1" ht="25.92" customHeight="1">
      <c r="A385" s="12"/>
      <c r="B385" s="204"/>
      <c r="C385" s="205"/>
      <c r="D385" s="206" t="s">
        <v>76</v>
      </c>
      <c r="E385" s="207" t="s">
        <v>633</v>
      </c>
      <c r="F385" s="207" t="s">
        <v>634</v>
      </c>
      <c r="G385" s="205"/>
      <c r="H385" s="205"/>
      <c r="I385" s="208"/>
      <c r="J385" s="209">
        <f>BK385</f>
        <v>0</v>
      </c>
      <c r="K385" s="205"/>
      <c r="L385" s="210"/>
      <c r="M385" s="211"/>
      <c r="N385" s="212"/>
      <c r="O385" s="212"/>
      <c r="P385" s="213">
        <f>SUM(P386:P387)</f>
        <v>0</v>
      </c>
      <c r="Q385" s="212"/>
      <c r="R385" s="213">
        <f>SUM(R386:R387)</f>
        <v>0</v>
      </c>
      <c r="S385" s="212"/>
      <c r="T385" s="214">
        <f>SUM(T386:T387)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15" t="s">
        <v>154</v>
      </c>
      <c r="AT385" s="216" t="s">
        <v>76</v>
      </c>
      <c r="AU385" s="216" t="s">
        <v>77</v>
      </c>
      <c r="AY385" s="215" t="s">
        <v>146</v>
      </c>
      <c r="BK385" s="217">
        <f>SUM(BK386:BK387)</f>
        <v>0</v>
      </c>
    </row>
    <row r="386" s="2" customFormat="1" ht="16.5" customHeight="1">
      <c r="A386" s="39"/>
      <c r="B386" s="40"/>
      <c r="C386" s="220" t="s">
        <v>635</v>
      </c>
      <c r="D386" s="220" t="s">
        <v>149</v>
      </c>
      <c r="E386" s="221" t="s">
        <v>636</v>
      </c>
      <c r="F386" s="222" t="s">
        <v>637</v>
      </c>
      <c r="G386" s="223" t="s">
        <v>638</v>
      </c>
      <c r="H386" s="224">
        <v>120</v>
      </c>
      <c r="I386" s="225"/>
      <c r="J386" s="226">
        <f>ROUND(I386*H386,2)</f>
        <v>0</v>
      </c>
      <c r="K386" s="222" t="s">
        <v>153</v>
      </c>
      <c r="L386" s="45"/>
      <c r="M386" s="227" t="s">
        <v>1</v>
      </c>
      <c r="N386" s="228" t="s">
        <v>42</v>
      </c>
      <c r="O386" s="92"/>
      <c r="P386" s="229">
        <f>O386*H386</f>
        <v>0</v>
      </c>
      <c r="Q386" s="229">
        <v>0</v>
      </c>
      <c r="R386" s="229">
        <f>Q386*H386</f>
        <v>0</v>
      </c>
      <c r="S386" s="229">
        <v>0</v>
      </c>
      <c r="T386" s="230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1" t="s">
        <v>639</v>
      </c>
      <c r="AT386" s="231" t="s">
        <v>149</v>
      </c>
      <c r="AU386" s="231" t="s">
        <v>85</v>
      </c>
      <c r="AY386" s="18" t="s">
        <v>146</v>
      </c>
      <c r="BE386" s="232">
        <f>IF(N386="základní",J386,0)</f>
        <v>0</v>
      </c>
      <c r="BF386" s="232">
        <f>IF(N386="snížená",J386,0)</f>
        <v>0</v>
      </c>
      <c r="BG386" s="232">
        <f>IF(N386="zákl. přenesená",J386,0)</f>
        <v>0</v>
      </c>
      <c r="BH386" s="232">
        <f>IF(N386="sníž. přenesená",J386,0)</f>
        <v>0</v>
      </c>
      <c r="BI386" s="232">
        <f>IF(N386="nulová",J386,0)</f>
        <v>0</v>
      </c>
      <c r="BJ386" s="18" t="s">
        <v>85</v>
      </c>
      <c r="BK386" s="232">
        <f>ROUND(I386*H386,2)</f>
        <v>0</v>
      </c>
      <c r="BL386" s="18" t="s">
        <v>639</v>
      </c>
      <c r="BM386" s="231" t="s">
        <v>640</v>
      </c>
    </row>
    <row r="387" s="14" customFormat="1">
      <c r="A387" s="14"/>
      <c r="B387" s="244"/>
      <c r="C387" s="245"/>
      <c r="D387" s="235" t="s">
        <v>156</v>
      </c>
      <c r="E387" s="246" t="s">
        <v>1</v>
      </c>
      <c r="F387" s="247" t="s">
        <v>641</v>
      </c>
      <c r="G387" s="245"/>
      <c r="H387" s="248">
        <v>120</v>
      </c>
      <c r="I387" s="249"/>
      <c r="J387" s="245"/>
      <c r="K387" s="245"/>
      <c r="L387" s="250"/>
      <c r="M387" s="288"/>
      <c r="N387" s="289"/>
      <c r="O387" s="289"/>
      <c r="P387" s="289"/>
      <c r="Q387" s="289"/>
      <c r="R387" s="289"/>
      <c r="S387" s="289"/>
      <c r="T387" s="290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156</v>
      </c>
      <c r="AU387" s="254" t="s">
        <v>85</v>
      </c>
      <c r="AV387" s="14" t="s">
        <v>87</v>
      </c>
      <c r="AW387" s="14" t="s">
        <v>32</v>
      </c>
      <c r="AX387" s="14" t="s">
        <v>85</v>
      </c>
      <c r="AY387" s="254" t="s">
        <v>146</v>
      </c>
    </row>
    <row r="388" s="2" customFormat="1" ht="6.96" customHeight="1">
      <c r="A388" s="39"/>
      <c r="B388" s="67"/>
      <c r="C388" s="68"/>
      <c r="D388" s="68"/>
      <c r="E388" s="68"/>
      <c r="F388" s="68"/>
      <c r="G388" s="68"/>
      <c r="H388" s="68"/>
      <c r="I388" s="68"/>
      <c r="J388" s="68"/>
      <c r="K388" s="68"/>
      <c r="L388" s="45"/>
      <c r="M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</row>
  </sheetData>
  <sheetProtection sheet="1" autoFilter="0" formatColumns="0" formatRows="0" objects="1" scenarios="1" spinCount="100000" saltValue="SoW/ycYVKUe2ifIMwWHNK4HancXYmuDFrSYpurg+bleDDz7eP8Z+W3ttWxIZUA4y1rSedrWxlikSD/IzESMoWA==" hashValue="efixBY214xQxNdKnfvA3DthITouF7dm3Jz1GsyyS1i7yF10boodsFaoRshV44uOucJwhz/ArLbjjLPhqH4a+/A==" algorithmName="SHA-512" password="CC35"/>
  <autoFilter ref="C129:K387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</row>
    <row r="4" s="1" customFormat="1" ht="24.96" customHeight="1">
      <c r="B4" s="21"/>
      <c r="D4" s="140" t="s">
        <v>106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UHK - budova A - Stavební úpravy - imobilní WC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110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642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15. 1. 2024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tr">
        <f>IF('Rekapitulace stavby'!E17="","",'Rekapitulace stavby'!E17)</f>
        <v>Ing. arch. Z. Falátek</v>
      </c>
      <c r="F21" s="39"/>
      <c r="G21" s="39"/>
      <c r="H21" s="39"/>
      <c r="I21" s="142" t="s">
        <v>27</v>
      </c>
      <c r="J21" s="145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153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39</v>
      </c>
      <c r="G32" s="39"/>
      <c r="H32" s="39"/>
      <c r="I32" s="154" t="s">
        <v>38</v>
      </c>
      <c r="J32" s="154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41</v>
      </c>
      <c r="E33" s="142" t="s">
        <v>42</v>
      </c>
      <c r="F33" s="156">
        <f>ROUND((SUM(BE124:BE229)),  2)</f>
        <v>0</v>
      </c>
      <c r="G33" s="39"/>
      <c r="H33" s="39"/>
      <c r="I33" s="157">
        <v>0.20999999999999999</v>
      </c>
      <c r="J33" s="156">
        <f>ROUND(((SUM(BE124:BE229))*I33),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43</v>
      </c>
      <c r="F34" s="156">
        <f>ROUND((SUM(BF124:BF229)),  2)</f>
        <v>0</v>
      </c>
      <c r="G34" s="39"/>
      <c r="H34" s="39"/>
      <c r="I34" s="157">
        <v>0.12</v>
      </c>
      <c r="J34" s="156">
        <f>ROUND(((SUM(BF124:BF229))*I34),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44</v>
      </c>
      <c r="F35" s="156">
        <f>ROUND((SUM(BG124:BG229)),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45</v>
      </c>
      <c r="F36" s="156">
        <f>ROUND((SUM(BH124:BH229)),  2)</f>
        <v>0</v>
      </c>
      <c r="G36" s="39"/>
      <c r="H36" s="39"/>
      <c r="I36" s="157">
        <v>0.12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46</v>
      </c>
      <c r="F37" s="156">
        <f>ROUND((SUM(BI124:BI229)),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50</v>
      </c>
      <c r="E50" s="166"/>
      <c r="F50" s="166"/>
      <c r="G50" s="165" t="s">
        <v>51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52</v>
      </c>
      <c r="E61" s="168"/>
      <c r="F61" s="169" t="s">
        <v>53</v>
      </c>
      <c r="G61" s="167" t="s">
        <v>52</v>
      </c>
      <c r="H61" s="168"/>
      <c r="I61" s="168"/>
      <c r="J61" s="170" t="s">
        <v>53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54</v>
      </c>
      <c r="E65" s="171"/>
      <c r="F65" s="171"/>
      <c r="G65" s="165" t="s">
        <v>55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52</v>
      </c>
      <c r="E76" s="168"/>
      <c r="F76" s="169" t="s">
        <v>53</v>
      </c>
      <c r="G76" s="167" t="s">
        <v>52</v>
      </c>
      <c r="H76" s="168"/>
      <c r="I76" s="168"/>
      <c r="J76" s="170" t="s">
        <v>53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UHK - budova A - Stavební úpravy - imobilní WC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110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02 - Zdravotechnické instalace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Hradec Králové</v>
      </c>
      <c r="G89" s="41"/>
      <c r="H89" s="41"/>
      <c r="I89" s="33" t="s">
        <v>22</v>
      </c>
      <c r="J89" s="80" t="str">
        <f>IF(J12="","",J12)</f>
        <v>15. 1. 2024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Universita Hradec Králové</v>
      </c>
      <c r="G91" s="41"/>
      <c r="H91" s="41"/>
      <c r="I91" s="33" t="s">
        <v>30</v>
      </c>
      <c r="J91" s="37" t="str">
        <f>E21</f>
        <v>Ing. arch. Z. Falátek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113</v>
      </c>
      <c r="D94" s="178"/>
      <c r="E94" s="178"/>
      <c r="F94" s="178"/>
      <c r="G94" s="178"/>
      <c r="H94" s="178"/>
      <c r="I94" s="178"/>
      <c r="J94" s="179" t="s">
        <v>114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115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116</v>
      </c>
    </row>
    <row r="97" s="9" customFormat="1" ht="24.96" customHeight="1">
      <c r="A97" s="9"/>
      <c r="B97" s="181"/>
      <c r="C97" s="182"/>
      <c r="D97" s="183" t="s">
        <v>643</v>
      </c>
      <c r="E97" s="184"/>
      <c r="F97" s="184"/>
      <c r="G97" s="184"/>
      <c r="H97" s="184"/>
      <c r="I97" s="184"/>
      <c r="J97" s="185">
        <f>J125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644</v>
      </c>
      <c r="E98" s="190"/>
      <c r="F98" s="190"/>
      <c r="G98" s="190"/>
      <c r="H98" s="190"/>
      <c r="I98" s="190"/>
      <c r="J98" s="191">
        <f>J126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645</v>
      </c>
      <c r="E99" s="190"/>
      <c r="F99" s="190"/>
      <c r="G99" s="190"/>
      <c r="H99" s="190"/>
      <c r="I99" s="190"/>
      <c r="J99" s="191">
        <f>J130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646</v>
      </c>
      <c r="E100" s="190"/>
      <c r="F100" s="190"/>
      <c r="G100" s="190"/>
      <c r="H100" s="190"/>
      <c r="I100" s="190"/>
      <c r="J100" s="191">
        <f>J135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647</v>
      </c>
      <c r="E101" s="190"/>
      <c r="F101" s="190"/>
      <c r="G101" s="190"/>
      <c r="H101" s="190"/>
      <c r="I101" s="190"/>
      <c r="J101" s="191">
        <f>J139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648</v>
      </c>
      <c r="E102" s="190"/>
      <c r="F102" s="190"/>
      <c r="G102" s="190"/>
      <c r="H102" s="190"/>
      <c r="I102" s="190"/>
      <c r="J102" s="191">
        <f>J152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649</v>
      </c>
      <c r="E103" s="190"/>
      <c r="F103" s="190"/>
      <c r="G103" s="190"/>
      <c r="H103" s="190"/>
      <c r="I103" s="190"/>
      <c r="J103" s="191">
        <f>J180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7"/>
      <c r="C104" s="188"/>
      <c r="D104" s="189" t="s">
        <v>650</v>
      </c>
      <c r="E104" s="190"/>
      <c r="F104" s="190"/>
      <c r="G104" s="190"/>
      <c r="H104" s="190"/>
      <c r="I104" s="190"/>
      <c r="J104" s="191">
        <f>J196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131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76" t="str">
        <f>E7</f>
        <v>UHK - budova A - Stavební úpravy - imobilní WC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110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02 - Zdravotechnické instalace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>Hradec Králové</v>
      </c>
      <c r="G118" s="41"/>
      <c r="H118" s="41"/>
      <c r="I118" s="33" t="s">
        <v>22</v>
      </c>
      <c r="J118" s="80" t="str">
        <f>IF(J12="","",J12)</f>
        <v>15. 1. 2024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E15</f>
        <v>Universita Hradec Králové</v>
      </c>
      <c r="G120" s="41"/>
      <c r="H120" s="41"/>
      <c r="I120" s="33" t="s">
        <v>30</v>
      </c>
      <c r="J120" s="37" t="str">
        <f>E21</f>
        <v>Ing. arch. Z. Falátek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IF(E18="","",E18)</f>
        <v>Vyplň údaj</v>
      </c>
      <c r="G121" s="41"/>
      <c r="H121" s="41"/>
      <c r="I121" s="33" t="s">
        <v>33</v>
      </c>
      <c r="J121" s="37" t="str">
        <f>E24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193"/>
      <c r="B123" s="194"/>
      <c r="C123" s="195" t="s">
        <v>132</v>
      </c>
      <c r="D123" s="196" t="s">
        <v>62</v>
      </c>
      <c r="E123" s="196" t="s">
        <v>58</v>
      </c>
      <c r="F123" s="196" t="s">
        <v>59</v>
      </c>
      <c r="G123" s="196" t="s">
        <v>133</v>
      </c>
      <c r="H123" s="196" t="s">
        <v>134</v>
      </c>
      <c r="I123" s="196" t="s">
        <v>135</v>
      </c>
      <c r="J123" s="196" t="s">
        <v>114</v>
      </c>
      <c r="K123" s="197" t="s">
        <v>136</v>
      </c>
      <c r="L123" s="198"/>
      <c r="M123" s="101" t="s">
        <v>1</v>
      </c>
      <c r="N123" s="102" t="s">
        <v>41</v>
      </c>
      <c r="O123" s="102" t="s">
        <v>137</v>
      </c>
      <c r="P123" s="102" t="s">
        <v>138</v>
      </c>
      <c r="Q123" s="102" t="s">
        <v>139</v>
      </c>
      <c r="R123" s="102" t="s">
        <v>140</v>
      </c>
      <c r="S123" s="102" t="s">
        <v>141</v>
      </c>
      <c r="T123" s="103" t="s">
        <v>142</v>
      </c>
      <c r="U123" s="193"/>
      <c r="V123" s="193"/>
      <c r="W123" s="193"/>
      <c r="X123" s="193"/>
      <c r="Y123" s="193"/>
      <c r="Z123" s="193"/>
      <c r="AA123" s="193"/>
      <c r="AB123" s="193"/>
      <c r="AC123" s="193"/>
      <c r="AD123" s="193"/>
      <c r="AE123" s="193"/>
    </row>
    <row r="124" s="2" customFormat="1" ht="22.8" customHeight="1">
      <c r="A124" s="39"/>
      <c r="B124" s="40"/>
      <c r="C124" s="108" t="s">
        <v>143</v>
      </c>
      <c r="D124" s="41"/>
      <c r="E124" s="41"/>
      <c r="F124" s="41"/>
      <c r="G124" s="41"/>
      <c r="H124" s="41"/>
      <c r="I124" s="41"/>
      <c r="J124" s="199">
        <f>BK124</f>
        <v>0</v>
      </c>
      <c r="K124" s="41"/>
      <c r="L124" s="45"/>
      <c r="M124" s="104"/>
      <c r="N124" s="200"/>
      <c r="O124" s="105"/>
      <c r="P124" s="201">
        <f>P125</f>
        <v>0</v>
      </c>
      <c r="Q124" s="105"/>
      <c r="R124" s="201">
        <f>R125</f>
        <v>0</v>
      </c>
      <c r="S124" s="105"/>
      <c r="T124" s="202">
        <f>T125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76</v>
      </c>
      <c r="AU124" s="18" t="s">
        <v>116</v>
      </c>
      <c r="BK124" s="203">
        <f>BK125</f>
        <v>0</v>
      </c>
    </row>
    <row r="125" s="12" customFormat="1" ht="25.92" customHeight="1">
      <c r="A125" s="12"/>
      <c r="B125" s="204"/>
      <c r="C125" s="205"/>
      <c r="D125" s="206" t="s">
        <v>76</v>
      </c>
      <c r="E125" s="207" t="s">
        <v>651</v>
      </c>
      <c r="F125" s="207" t="s">
        <v>273</v>
      </c>
      <c r="G125" s="205"/>
      <c r="H125" s="205"/>
      <c r="I125" s="208"/>
      <c r="J125" s="209">
        <f>BK125</f>
        <v>0</v>
      </c>
      <c r="K125" s="205"/>
      <c r="L125" s="210"/>
      <c r="M125" s="211"/>
      <c r="N125" s="212"/>
      <c r="O125" s="212"/>
      <c r="P125" s="213">
        <f>P126+P130+P135+P139+P152+P180+P196</f>
        <v>0</v>
      </c>
      <c r="Q125" s="212"/>
      <c r="R125" s="213">
        <f>R126+R130+R135+R139+R152+R180+R196</f>
        <v>0</v>
      </c>
      <c r="S125" s="212"/>
      <c r="T125" s="214">
        <f>T126+T130+T135+T139+T152+T180+T196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85</v>
      </c>
      <c r="AT125" s="216" t="s">
        <v>76</v>
      </c>
      <c r="AU125" s="216" t="s">
        <v>77</v>
      </c>
      <c r="AY125" s="215" t="s">
        <v>146</v>
      </c>
      <c r="BK125" s="217">
        <f>BK126+BK130+BK135+BK139+BK152+BK180+BK196</f>
        <v>0</v>
      </c>
    </row>
    <row r="126" s="12" customFormat="1" ht="22.8" customHeight="1">
      <c r="A126" s="12"/>
      <c r="B126" s="204"/>
      <c r="C126" s="205"/>
      <c r="D126" s="206" t="s">
        <v>76</v>
      </c>
      <c r="E126" s="218" t="s">
        <v>652</v>
      </c>
      <c r="F126" s="218" t="s">
        <v>653</v>
      </c>
      <c r="G126" s="205"/>
      <c r="H126" s="205"/>
      <c r="I126" s="208"/>
      <c r="J126" s="219">
        <f>BK126</f>
        <v>0</v>
      </c>
      <c r="K126" s="205"/>
      <c r="L126" s="210"/>
      <c r="M126" s="211"/>
      <c r="N126" s="212"/>
      <c r="O126" s="212"/>
      <c r="P126" s="213">
        <f>SUM(P127:P129)</f>
        <v>0</v>
      </c>
      <c r="Q126" s="212"/>
      <c r="R126" s="213">
        <f>SUM(R127:R129)</f>
        <v>0</v>
      </c>
      <c r="S126" s="212"/>
      <c r="T126" s="214">
        <f>SUM(T127:T129)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5" t="s">
        <v>87</v>
      </c>
      <c r="AT126" s="216" t="s">
        <v>76</v>
      </c>
      <c r="AU126" s="216" t="s">
        <v>85</v>
      </c>
      <c r="AY126" s="215" t="s">
        <v>146</v>
      </c>
      <c r="BK126" s="217">
        <f>SUM(BK127:BK129)</f>
        <v>0</v>
      </c>
    </row>
    <row r="127" s="2" customFormat="1" ht="16.5" customHeight="1">
      <c r="A127" s="39"/>
      <c r="B127" s="40"/>
      <c r="C127" s="220" t="s">
        <v>85</v>
      </c>
      <c r="D127" s="220" t="s">
        <v>149</v>
      </c>
      <c r="E127" s="221" t="s">
        <v>654</v>
      </c>
      <c r="F127" s="222" t="s">
        <v>655</v>
      </c>
      <c r="G127" s="223" t="s">
        <v>212</v>
      </c>
      <c r="H127" s="224">
        <v>40</v>
      </c>
      <c r="I127" s="225"/>
      <c r="J127" s="226">
        <f>ROUND(I127*H127,2)</f>
        <v>0</v>
      </c>
      <c r="K127" s="222" t="s">
        <v>1</v>
      </c>
      <c r="L127" s="45"/>
      <c r="M127" s="227" t="s">
        <v>1</v>
      </c>
      <c r="N127" s="228" t="s">
        <v>42</v>
      </c>
      <c r="O127" s="92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1" t="s">
        <v>247</v>
      </c>
      <c r="AT127" s="231" t="s">
        <v>149</v>
      </c>
      <c r="AU127" s="231" t="s">
        <v>87</v>
      </c>
      <c r="AY127" s="18" t="s">
        <v>146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85</v>
      </c>
      <c r="BK127" s="232">
        <f>ROUND(I127*H127,2)</f>
        <v>0</v>
      </c>
      <c r="BL127" s="18" t="s">
        <v>247</v>
      </c>
      <c r="BM127" s="231" t="s">
        <v>87</v>
      </c>
    </row>
    <row r="128" s="2" customFormat="1" ht="24.15" customHeight="1">
      <c r="A128" s="39"/>
      <c r="B128" s="40"/>
      <c r="C128" s="220" t="s">
        <v>87</v>
      </c>
      <c r="D128" s="220" t="s">
        <v>149</v>
      </c>
      <c r="E128" s="221" t="s">
        <v>656</v>
      </c>
      <c r="F128" s="222" t="s">
        <v>657</v>
      </c>
      <c r="G128" s="223" t="s">
        <v>212</v>
      </c>
      <c r="H128" s="224">
        <v>24</v>
      </c>
      <c r="I128" s="225"/>
      <c r="J128" s="226">
        <f>ROUND(I128*H128,2)</f>
        <v>0</v>
      </c>
      <c r="K128" s="222" t="s">
        <v>1</v>
      </c>
      <c r="L128" s="45"/>
      <c r="M128" s="227" t="s">
        <v>1</v>
      </c>
      <c r="N128" s="228" t="s">
        <v>42</v>
      </c>
      <c r="O128" s="92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1" t="s">
        <v>247</v>
      </c>
      <c r="AT128" s="231" t="s">
        <v>149</v>
      </c>
      <c r="AU128" s="231" t="s">
        <v>87</v>
      </c>
      <c r="AY128" s="18" t="s">
        <v>146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85</v>
      </c>
      <c r="BK128" s="232">
        <f>ROUND(I128*H128,2)</f>
        <v>0</v>
      </c>
      <c r="BL128" s="18" t="s">
        <v>247</v>
      </c>
      <c r="BM128" s="231" t="s">
        <v>154</v>
      </c>
    </row>
    <row r="129" s="2" customFormat="1" ht="16.5" customHeight="1">
      <c r="A129" s="39"/>
      <c r="B129" s="40"/>
      <c r="C129" s="220" t="s">
        <v>170</v>
      </c>
      <c r="D129" s="220" t="s">
        <v>149</v>
      </c>
      <c r="E129" s="221" t="s">
        <v>658</v>
      </c>
      <c r="F129" s="222" t="s">
        <v>659</v>
      </c>
      <c r="G129" s="223" t="s">
        <v>660</v>
      </c>
      <c r="H129" s="224">
        <v>24</v>
      </c>
      <c r="I129" s="225"/>
      <c r="J129" s="226">
        <f>ROUND(I129*H129,2)</f>
        <v>0</v>
      </c>
      <c r="K129" s="222" t="s">
        <v>1</v>
      </c>
      <c r="L129" s="45"/>
      <c r="M129" s="227" t="s">
        <v>1</v>
      </c>
      <c r="N129" s="228" t="s">
        <v>42</v>
      </c>
      <c r="O129" s="92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247</v>
      </c>
      <c r="AT129" s="231" t="s">
        <v>149</v>
      </c>
      <c r="AU129" s="231" t="s">
        <v>87</v>
      </c>
      <c r="AY129" s="18" t="s">
        <v>146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85</v>
      </c>
      <c r="BK129" s="232">
        <f>ROUND(I129*H129,2)</f>
        <v>0</v>
      </c>
      <c r="BL129" s="18" t="s">
        <v>247</v>
      </c>
      <c r="BM129" s="231" t="s">
        <v>147</v>
      </c>
    </row>
    <row r="130" s="12" customFormat="1" ht="22.8" customHeight="1">
      <c r="A130" s="12"/>
      <c r="B130" s="204"/>
      <c r="C130" s="205"/>
      <c r="D130" s="206" t="s">
        <v>76</v>
      </c>
      <c r="E130" s="218" t="s">
        <v>661</v>
      </c>
      <c r="F130" s="218" t="s">
        <v>662</v>
      </c>
      <c r="G130" s="205"/>
      <c r="H130" s="205"/>
      <c r="I130" s="208"/>
      <c r="J130" s="219">
        <f>BK130</f>
        <v>0</v>
      </c>
      <c r="K130" s="205"/>
      <c r="L130" s="210"/>
      <c r="M130" s="211"/>
      <c r="N130" s="212"/>
      <c r="O130" s="212"/>
      <c r="P130" s="213">
        <f>SUM(P131:P134)</f>
        <v>0</v>
      </c>
      <c r="Q130" s="212"/>
      <c r="R130" s="213">
        <f>SUM(R131:R134)</f>
        <v>0</v>
      </c>
      <c r="S130" s="212"/>
      <c r="T130" s="214">
        <f>SUM(T131:T134)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5" t="s">
        <v>87</v>
      </c>
      <c r="AT130" s="216" t="s">
        <v>76</v>
      </c>
      <c r="AU130" s="216" t="s">
        <v>85</v>
      </c>
      <c r="AY130" s="215" t="s">
        <v>146</v>
      </c>
      <c r="BK130" s="217">
        <f>SUM(BK131:BK134)</f>
        <v>0</v>
      </c>
    </row>
    <row r="131" s="2" customFormat="1" ht="21.75" customHeight="1">
      <c r="A131" s="39"/>
      <c r="B131" s="40"/>
      <c r="C131" s="220" t="s">
        <v>154</v>
      </c>
      <c r="D131" s="220" t="s">
        <v>149</v>
      </c>
      <c r="E131" s="221" t="s">
        <v>663</v>
      </c>
      <c r="F131" s="222" t="s">
        <v>664</v>
      </c>
      <c r="G131" s="223" t="s">
        <v>212</v>
      </c>
      <c r="H131" s="224">
        <v>100</v>
      </c>
      <c r="I131" s="225"/>
      <c r="J131" s="226">
        <f>ROUND(I131*H131,2)</f>
        <v>0</v>
      </c>
      <c r="K131" s="222" t="s">
        <v>1</v>
      </c>
      <c r="L131" s="45"/>
      <c r="M131" s="227" t="s">
        <v>1</v>
      </c>
      <c r="N131" s="228" t="s">
        <v>42</v>
      </c>
      <c r="O131" s="92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247</v>
      </c>
      <c r="AT131" s="231" t="s">
        <v>149</v>
      </c>
      <c r="AU131" s="231" t="s">
        <v>87</v>
      </c>
      <c r="AY131" s="18" t="s">
        <v>146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85</v>
      </c>
      <c r="BK131" s="232">
        <f>ROUND(I131*H131,2)</f>
        <v>0</v>
      </c>
      <c r="BL131" s="18" t="s">
        <v>247</v>
      </c>
      <c r="BM131" s="231" t="s">
        <v>193</v>
      </c>
    </row>
    <row r="132" s="2" customFormat="1" ht="24.15" customHeight="1">
      <c r="A132" s="39"/>
      <c r="B132" s="40"/>
      <c r="C132" s="220" t="s">
        <v>180</v>
      </c>
      <c r="D132" s="220" t="s">
        <v>149</v>
      </c>
      <c r="E132" s="221" t="s">
        <v>665</v>
      </c>
      <c r="F132" s="222" t="s">
        <v>666</v>
      </c>
      <c r="G132" s="223" t="s">
        <v>212</v>
      </c>
      <c r="H132" s="224">
        <v>90</v>
      </c>
      <c r="I132" s="225"/>
      <c r="J132" s="226">
        <f>ROUND(I132*H132,2)</f>
        <v>0</v>
      </c>
      <c r="K132" s="222" t="s">
        <v>1</v>
      </c>
      <c r="L132" s="45"/>
      <c r="M132" s="227" t="s">
        <v>1</v>
      </c>
      <c r="N132" s="228" t="s">
        <v>42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247</v>
      </c>
      <c r="AT132" s="231" t="s">
        <v>149</v>
      </c>
      <c r="AU132" s="231" t="s">
        <v>87</v>
      </c>
      <c r="AY132" s="18" t="s">
        <v>146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85</v>
      </c>
      <c r="BK132" s="232">
        <f>ROUND(I132*H132,2)</f>
        <v>0</v>
      </c>
      <c r="BL132" s="18" t="s">
        <v>247</v>
      </c>
      <c r="BM132" s="231" t="s">
        <v>209</v>
      </c>
    </row>
    <row r="133" s="2" customFormat="1" ht="16.5" customHeight="1">
      <c r="A133" s="39"/>
      <c r="B133" s="40"/>
      <c r="C133" s="220" t="s">
        <v>147</v>
      </c>
      <c r="D133" s="220" t="s">
        <v>149</v>
      </c>
      <c r="E133" s="221" t="s">
        <v>667</v>
      </c>
      <c r="F133" s="222" t="s">
        <v>668</v>
      </c>
      <c r="G133" s="223" t="s">
        <v>660</v>
      </c>
      <c r="H133" s="224">
        <v>54</v>
      </c>
      <c r="I133" s="225"/>
      <c r="J133" s="226">
        <f>ROUND(I133*H133,2)</f>
        <v>0</v>
      </c>
      <c r="K133" s="222" t="s">
        <v>1</v>
      </c>
      <c r="L133" s="45"/>
      <c r="M133" s="227" t="s">
        <v>1</v>
      </c>
      <c r="N133" s="228" t="s">
        <v>42</v>
      </c>
      <c r="O133" s="92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247</v>
      </c>
      <c r="AT133" s="231" t="s">
        <v>149</v>
      </c>
      <c r="AU133" s="231" t="s">
        <v>87</v>
      </c>
      <c r="AY133" s="18" t="s">
        <v>146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85</v>
      </c>
      <c r="BK133" s="232">
        <f>ROUND(I133*H133,2)</f>
        <v>0</v>
      </c>
      <c r="BL133" s="18" t="s">
        <v>247</v>
      </c>
      <c r="BM133" s="231" t="s">
        <v>8</v>
      </c>
    </row>
    <row r="134" s="2" customFormat="1" ht="24.15" customHeight="1">
      <c r="A134" s="39"/>
      <c r="B134" s="40"/>
      <c r="C134" s="220" t="s">
        <v>187</v>
      </c>
      <c r="D134" s="220" t="s">
        <v>149</v>
      </c>
      <c r="E134" s="221" t="s">
        <v>669</v>
      </c>
      <c r="F134" s="222" t="s">
        <v>670</v>
      </c>
      <c r="G134" s="223" t="s">
        <v>660</v>
      </c>
      <c r="H134" s="224">
        <v>108</v>
      </c>
      <c r="I134" s="225"/>
      <c r="J134" s="226">
        <f>ROUND(I134*H134,2)</f>
        <v>0</v>
      </c>
      <c r="K134" s="222" t="s">
        <v>1</v>
      </c>
      <c r="L134" s="45"/>
      <c r="M134" s="227" t="s">
        <v>1</v>
      </c>
      <c r="N134" s="228" t="s">
        <v>42</v>
      </c>
      <c r="O134" s="92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247</v>
      </c>
      <c r="AT134" s="231" t="s">
        <v>149</v>
      </c>
      <c r="AU134" s="231" t="s">
        <v>87</v>
      </c>
      <c r="AY134" s="18" t="s">
        <v>146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85</v>
      </c>
      <c r="BK134" s="232">
        <f>ROUND(I134*H134,2)</f>
        <v>0</v>
      </c>
      <c r="BL134" s="18" t="s">
        <v>247</v>
      </c>
      <c r="BM134" s="231" t="s">
        <v>238</v>
      </c>
    </row>
    <row r="135" s="12" customFormat="1" ht="22.8" customHeight="1">
      <c r="A135" s="12"/>
      <c r="B135" s="204"/>
      <c r="C135" s="205"/>
      <c r="D135" s="206" t="s">
        <v>76</v>
      </c>
      <c r="E135" s="218" t="s">
        <v>316</v>
      </c>
      <c r="F135" s="218" t="s">
        <v>671</v>
      </c>
      <c r="G135" s="205"/>
      <c r="H135" s="205"/>
      <c r="I135" s="208"/>
      <c r="J135" s="219">
        <f>BK135</f>
        <v>0</v>
      </c>
      <c r="K135" s="205"/>
      <c r="L135" s="210"/>
      <c r="M135" s="211"/>
      <c r="N135" s="212"/>
      <c r="O135" s="212"/>
      <c r="P135" s="213">
        <f>SUM(P136:P138)</f>
        <v>0</v>
      </c>
      <c r="Q135" s="212"/>
      <c r="R135" s="213">
        <f>SUM(R136:R138)</f>
        <v>0</v>
      </c>
      <c r="S135" s="212"/>
      <c r="T135" s="214">
        <f>SUM(T136:T138)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5" t="s">
        <v>87</v>
      </c>
      <c r="AT135" s="216" t="s">
        <v>76</v>
      </c>
      <c r="AU135" s="216" t="s">
        <v>85</v>
      </c>
      <c r="AY135" s="215" t="s">
        <v>146</v>
      </c>
      <c r="BK135" s="217">
        <f>SUM(BK136:BK138)</f>
        <v>0</v>
      </c>
    </row>
    <row r="136" s="2" customFormat="1" ht="16.5" customHeight="1">
      <c r="A136" s="39"/>
      <c r="B136" s="40"/>
      <c r="C136" s="220" t="s">
        <v>193</v>
      </c>
      <c r="D136" s="220" t="s">
        <v>149</v>
      </c>
      <c r="E136" s="221" t="s">
        <v>672</v>
      </c>
      <c r="F136" s="222" t="s">
        <v>673</v>
      </c>
      <c r="G136" s="223" t="s">
        <v>674</v>
      </c>
      <c r="H136" s="224">
        <v>16</v>
      </c>
      <c r="I136" s="225"/>
      <c r="J136" s="226">
        <f>ROUND(I136*H136,2)</f>
        <v>0</v>
      </c>
      <c r="K136" s="222" t="s">
        <v>1</v>
      </c>
      <c r="L136" s="45"/>
      <c r="M136" s="227" t="s">
        <v>1</v>
      </c>
      <c r="N136" s="228" t="s">
        <v>42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247</v>
      </c>
      <c r="AT136" s="231" t="s">
        <v>149</v>
      </c>
      <c r="AU136" s="231" t="s">
        <v>87</v>
      </c>
      <c r="AY136" s="18" t="s">
        <v>146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85</v>
      </c>
      <c r="BK136" s="232">
        <f>ROUND(I136*H136,2)</f>
        <v>0</v>
      </c>
      <c r="BL136" s="18" t="s">
        <v>247</v>
      </c>
      <c r="BM136" s="231" t="s">
        <v>247</v>
      </c>
    </row>
    <row r="137" s="2" customFormat="1" ht="16.5" customHeight="1">
      <c r="A137" s="39"/>
      <c r="B137" s="40"/>
      <c r="C137" s="220" t="s">
        <v>178</v>
      </c>
      <c r="D137" s="220" t="s">
        <v>149</v>
      </c>
      <c r="E137" s="221" t="s">
        <v>675</v>
      </c>
      <c r="F137" s="222" t="s">
        <v>676</v>
      </c>
      <c r="G137" s="223" t="s">
        <v>674</v>
      </c>
      <c r="H137" s="224">
        <v>16</v>
      </c>
      <c r="I137" s="225"/>
      <c r="J137" s="226">
        <f>ROUND(I137*H137,2)</f>
        <v>0</v>
      </c>
      <c r="K137" s="222" t="s">
        <v>1</v>
      </c>
      <c r="L137" s="45"/>
      <c r="M137" s="227" t="s">
        <v>1</v>
      </c>
      <c r="N137" s="228" t="s">
        <v>42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247</v>
      </c>
      <c r="AT137" s="231" t="s">
        <v>149</v>
      </c>
      <c r="AU137" s="231" t="s">
        <v>87</v>
      </c>
      <c r="AY137" s="18" t="s">
        <v>146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85</v>
      </c>
      <c r="BK137" s="232">
        <f>ROUND(I137*H137,2)</f>
        <v>0</v>
      </c>
      <c r="BL137" s="18" t="s">
        <v>247</v>
      </c>
      <c r="BM137" s="231" t="s">
        <v>255</v>
      </c>
    </row>
    <row r="138" s="2" customFormat="1" ht="16.5" customHeight="1">
      <c r="A138" s="39"/>
      <c r="B138" s="40"/>
      <c r="C138" s="220" t="s">
        <v>209</v>
      </c>
      <c r="D138" s="220" t="s">
        <v>149</v>
      </c>
      <c r="E138" s="221" t="s">
        <v>677</v>
      </c>
      <c r="F138" s="222" t="s">
        <v>678</v>
      </c>
      <c r="G138" s="223" t="s">
        <v>674</v>
      </c>
      <c r="H138" s="224">
        <v>8</v>
      </c>
      <c r="I138" s="225"/>
      <c r="J138" s="226">
        <f>ROUND(I138*H138,2)</f>
        <v>0</v>
      </c>
      <c r="K138" s="222" t="s">
        <v>1</v>
      </c>
      <c r="L138" s="45"/>
      <c r="M138" s="227" t="s">
        <v>1</v>
      </c>
      <c r="N138" s="228" t="s">
        <v>42</v>
      </c>
      <c r="O138" s="92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247</v>
      </c>
      <c r="AT138" s="231" t="s">
        <v>149</v>
      </c>
      <c r="AU138" s="231" t="s">
        <v>87</v>
      </c>
      <c r="AY138" s="18" t="s">
        <v>146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85</v>
      </c>
      <c r="BK138" s="232">
        <f>ROUND(I138*H138,2)</f>
        <v>0</v>
      </c>
      <c r="BL138" s="18" t="s">
        <v>247</v>
      </c>
      <c r="BM138" s="231" t="s">
        <v>263</v>
      </c>
    </row>
    <row r="139" s="12" customFormat="1" ht="22.8" customHeight="1">
      <c r="A139" s="12"/>
      <c r="B139" s="204"/>
      <c r="C139" s="205"/>
      <c r="D139" s="206" t="s">
        <v>76</v>
      </c>
      <c r="E139" s="218" t="s">
        <v>679</v>
      </c>
      <c r="F139" s="218" t="s">
        <v>680</v>
      </c>
      <c r="G139" s="205"/>
      <c r="H139" s="205"/>
      <c r="I139" s="208"/>
      <c r="J139" s="219">
        <f>BK139</f>
        <v>0</v>
      </c>
      <c r="K139" s="205"/>
      <c r="L139" s="210"/>
      <c r="M139" s="211"/>
      <c r="N139" s="212"/>
      <c r="O139" s="212"/>
      <c r="P139" s="213">
        <f>SUM(P140:P151)</f>
        <v>0</v>
      </c>
      <c r="Q139" s="212"/>
      <c r="R139" s="213">
        <f>SUM(R140:R151)</f>
        <v>0</v>
      </c>
      <c r="S139" s="212"/>
      <c r="T139" s="214">
        <f>SUM(T140:T151)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5" t="s">
        <v>85</v>
      </c>
      <c r="AT139" s="216" t="s">
        <v>76</v>
      </c>
      <c r="AU139" s="216" t="s">
        <v>85</v>
      </c>
      <c r="AY139" s="215" t="s">
        <v>146</v>
      </c>
      <c r="BK139" s="217">
        <f>SUM(BK140:BK151)</f>
        <v>0</v>
      </c>
    </row>
    <row r="140" s="2" customFormat="1" ht="24.15" customHeight="1">
      <c r="A140" s="39"/>
      <c r="B140" s="40"/>
      <c r="C140" s="220" t="s">
        <v>216</v>
      </c>
      <c r="D140" s="220" t="s">
        <v>149</v>
      </c>
      <c r="E140" s="221" t="s">
        <v>681</v>
      </c>
      <c r="F140" s="222" t="s">
        <v>682</v>
      </c>
      <c r="G140" s="223" t="s">
        <v>212</v>
      </c>
      <c r="H140" s="224">
        <v>48</v>
      </c>
      <c r="I140" s="225"/>
      <c r="J140" s="226">
        <f>ROUND(I140*H140,2)</f>
        <v>0</v>
      </c>
      <c r="K140" s="222" t="s">
        <v>1</v>
      </c>
      <c r="L140" s="45"/>
      <c r="M140" s="227" t="s">
        <v>1</v>
      </c>
      <c r="N140" s="228" t="s">
        <v>42</v>
      </c>
      <c r="O140" s="92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154</v>
      </c>
      <c r="AT140" s="231" t="s">
        <v>149</v>
      </c>
      <c r="AU140" s="231" t="s">
        <v>87</v>
      </c>
      <c r="AY140" s="18" t="s">
        <v>146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85</v>
      </c>
      <c r="BK140" s="232">
        <f>ROUND(I140*H140,2)</f>
        <v>0</v>
      </c>
      <c r="BL140" s="18" t="s">
        <v>154</v>
      </c>
      <c r="BM140" s="231" t="s">
        <v>276</v>
      </c>
    </row>
    <row r="141" s="2" customFormat="1" ht="24.15" customHeight="1">
      <c r="A141" s="39"/>
      <c r="B141" s="40"/>
      <c r="C141" s="220" t="s">
        <v>8</v>
      </c>
      <c r="D141" s="220" t="s">
        <v>149</v>
      </c>
      <c r="E141" s="221" t="s">
        <v>683</v>
      </c>
      <c r="F141" s="222" t="s">
        <v>684</v>
      </c>
      <c r="G141" s="223" t="s">
        <v>212</v>
      </c>
      <c r="H141" s="224">
        <v>34</v>
      </c>
      <c r="I141" s="225"/>
      <c r="J141" s="226">
        <f>ROUND(I141*H141,2)</f>
        <v>0</v>
      </c>
      <c r="K141" s="222" t="s">
        <v>1</v>
      </c>
      <c r="L141" s="45"/>
      <c r="M141" s="227" t="s">
        <v>1</v>
      </c>
      <c r="N141" s="228" t="s">
        <v>42</v>
      </c>
      <c r="O141" s="92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154</v>
      </c>
      <c r="AT141" s="231" t="s">
        <v>149</v>
      </c>
      <c r="AU141" s="231" t="s">
        <v>87</v>
      </c>
      <c r="AY141" s="18" t="s">
        <v>146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85</v>
      </c>
      <c r="BK141" s="232">
        <f>ROUND(I141*H141,2)</f>
        <v>0</v>
      </c>
      <c r="BL141" s="18" t="s">
        <v>154</v>
      </c>
      <c r="BM141" s="231" t="s">
        <v>288</v>
      </c>
    </row>
    <row r="142" s="2" customFormat="1" ht="16.5" customHeight="1">
      <c r="A142" s="39"/>
      <c r="B142" s="40"/>
      <c r="C142" s="220" t="s">
        <v>231</v>
      </c>
      <c r="D142" s="220" t="s">
        <v>149</v>
      </c>
      <c r="E142" s="221" t="s">
        <v>685</v>
      </c>
      <c r="F142" s="222" t="s">
        <v>686</v>
      </c>
      <c r="G142" s="223" t="s">
        <v>660</v>
      </c>
      <c r="H142" s="224">
        <v>24</v>
      </c>
      <c r="I142" s="225"/>
      <c r="J142" s="226">
        <f>ROUND(I142*H142,2)</f>
        <v>0</v>
      </c>
      <c r="K142" s="222" t="s">
        <v>1</v>
      </c>
      <c r="L142" s="45"/>
      <c r="M142" s="227" t="s">
        <v>1</v>
      </c>
      <c r="N142" s="228" t="s">
        <v>42</v>
      </c>
      <c r="O142" s="92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1" t="s">
        <v>154</v>
      </c>
      <c r="AT142" s="231" t="s">
        <v>149</v>
      </c>
      <c r="AU142" s="231" t="s">
        <v>87</v>
      </c>
      <c r="AY142" s="18" t="s">
        <v>146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85</v>
      </c>
      <c r="BK142" s="232">
        <f>ROUND(I142*H142,2)</f>
        <v>0</v>
      </c>
      <c r="BL142" s="18" t="s">
        <v>154</v>
      </c>
      <c r="BM142" s="231" t="s">
        <v>297</v>
      </c>
    </row>
    <row r="143" s="2" customFormat="1" ht="21.75" customHeight="1">
      <c r="A143" s="39"/>
      <c r="B143" s="40"/>
      <c r="C143" s="220" t="s">
        <v>238</v>
      </c>
      <c r="D143" s="220" t="s">
        <v>149</v>
      </c>
      <c r="E143" s="221" t="s">
        <v>687</v>
      </c>
      <c r="F143" s="222" t="s">
        <v>688</v>
      </c>
      <c r="G143" s="223" t="s">
        <v>660</v>
      </c>
      <c r="H143" s="224">
        <v>16</v>
      </c>
      <c r="I143" s="225"/>
      <c r="J143" s="226">
        <f>ROUND(I143*H143,2)</f>
        <v>0</v>
      </c>
      <c r="K143" s="222" t="s">
        <v>1</v>
      </c>
      <c r="L143" s="45"/>
      <c r="M143" s="227" t="s">
        <v>1</v>
      </c>
      <c r="N143" s="228" t="s">
        <v>42</v>
      </c>
      <c r="O143" s="92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1" t="s">
        <v>154</v>
      </c>
      <c r="AT143" s="231" t="s">
        <v>149</v>
      </c>
      <c r="AU143" s="231" t="s">
        <v>87</v>
      </c>
      <c r="AY143" s="18" t="s">
        <v>146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85</v>
      </c>
      <c r="BK143" s="232">
        <f>ROUND(I143*H143,2)</f>
        <v>0</v>
      </c>
      <c r="BL143" s="18" t="s">
        <v>154</v>
      </c>
      <c r="BM143" s="231" t="s">
        <v>312</v>
      </c>
    </row>
    <row r="144" s="2" customFormat="1" ht="24.15" customHeight="1">
      <c r="A144" s="39"/>
      <c r="B144" s="40"/>
      <c r="C144" s="220" t="s">
        <v>243</v>
      </c>
      <c r="D144" s="220" t="s">
        <v>149</v>
      </c>
      <c r="E144" s="221" t="s">
        <v>689</v>
      </c>
      <c r="F144" s="222" t="s">
        <v>690</v>
      </c>
      <c r="G144" s="223" t="s">
        <v>660</v>
      </c>
      <c r="H144" s="224">
        <v>12</v>
      </c>
      <c r="I144" s="225"/>
      <c r="J144" s="226">
        <f>ROUND(I144*H144,2)</f>
        <v>0</v>
      </c>
      <c r="K144" s="222" t="s">
        <v>1</v>
      </c>
      <c r="L144" s="45"/>
      <c r="M144" s="227" t="s">
        <v>1</v>
      </c>
      <c r="N144" s="228" t="s">
        <v>42</v>
      </c>
      <c r="O144" s="92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1" t="s">
        <v>154</v>
      </c>
      <c r="AT144" s="231" t="s">
        <v>149</v>
      </c>
      <c r="AU144" s="231" t="s">
        <v>87</v>
      </c>
      <c r="AY144" s="18" t="s">
        <v>146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85</v>
      </c>
      <c r="BK144" s="232">
        <f>ROUND(I144*H144,2)</f>
        <v>0</v>
      </c>
      <c r="BL144" s="18" t="s">
        <v>154</v>
      </c>
      <c r="BM144" s="231" t="s">
        <v>323</v>
      </c>
    </row>
    <row r="145" s="2" customFormat="1">
      <c r="A145" s="39"/>
      <c r="B145" s="40"/>
      <c r="C145" s="41"/>
      <c r="D145" s="235" t="s">
        <v>691</v>
      </c>
      <c r="E145" s="41"/>
      <c r="F145" s="291" t="s">
        <v>692</v>
      </c>
      <c r="G145" s="41"/>
      <c r="H145" s="41"/>
      <c r="I145" s="292"/>
      <c r="J145" s="41"/>
      <c r="K145" s="41"/>
      <c r="L145" s="45"/>
      <c r="M145" s="293"/>
      <c r="N145" s="294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691</v>
      </c>
      <c r="AU145" s="18" t="s">
        <v>87</v>
      </c>
    </row>
    <row r="146" s="2" customFormat="1" ht="24.15" customHeight="1">
      <c r="A146" s="39"/>
      <c r="B146" s="40"/>
      <c r="C146" s="220" t="s">
        <v>247</v>
      </c>
      <c r="D146" s="220" t="s">
        <v>149</v>
      </c>
      <c r="E146" s="221" t="s">
        <v>693</v>
      </c>
      <c r="F146" s="222" t="s">
        <v>694</v>
      </c>
      <c r="G146" s="223" t="s">
        <v>660</v>
      </c>
      <c r="H146" s="224">
        <v>2</v>
      </c>
      <c r="I146" s="225"/>
      <c r="J146" s="226">
        <f>ROUND(I146*H146,2)</f>
        <v>0</v>
      </c>
      <c r="K146" s="222" t="s">
        <v>1</v>
      </c>
      <c r="L146" s="45"/>
      <c r="M146" s="227" t="s">
        <v>1</v>
      </c>
      <c r="N146" s="228" t="s">
        <v>42</v>
      </c>
      <c r="O146" s="92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154</v>
      </c>
      <c r="AT146" s="231" t="s">
        <v>149</v>
      </c>
      <c r="AU146" s="231" t="s">
        <v>87</v>
      </c>
      <c r="AY146" s="18" t="s">
        <v>146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85</v>
      </c>
      <c r="BK146" s="232">
        <f>ROUND(I146*H146,2)</f>
        <v>0</v>
      </c>
      <c r="BL146" s="18" t="s">
        <v>154</v>
      </c>
      <c r="BM146" s="231" t="s">
        <v>301</v>
      </c>
    </row>
    <row r="147" s="2" customFormat="1">
      <c r="A147" s="39"/>
      <c r="B147" s="40"/>
      <c r="C147" s="41"/>
      <c r="D147" s="235" t="s">
        <v>691</v>
      </c>
      <c r="E147" s="41"/>
      <c r="F147" s="291" t="s">
        <v>692</v>
      </c>
      <c r="G147" s="41"/>
      <c r="H147" s="41"/>
      <c r="I147" s="292"/>
      <c r="J147" s="41"/>
      <c r="K147" s="41"/>
      <c r="L147" s="45"/>
      <c r="M147" s="293"/>
      <c r="N147" s="294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691</v>
      </c>
      <c r="AU147" s="18" t="s">
        <v>87</v>
      </c>
    </row>
    <row r="148" s="2" customFormat="1" ht="24.15" customHeight="1">
      <c r="A148" s="39"/>
      <c r="B148" s="40"/>
      <c r="C148" s="267" t="s">
        <v>251</v>
      </c>
      <c r="D148" s="267" t="s">
        <v>298</v>
      </c>
      <c r="E148" s="268" t="s">
        <v>695</v>
      </c>
      <c r="F148" s="269" t="s">
        <v>696</v>
      </c>
      <c r="G148" s="270" t="s">
        <v>674</v>
      </c>
      <c r="H148" s="271">
        <v>12</v>
      </c>
      <c r="I148" s="272"/>
      <c r="J148" s="273">
        <f>ROUND(I148*H148,2)</f>
        <v>0</v>
      </c>
      <c r="K148" s="269" t="s">
        <v>1</v>
      </c>
      <c r="L148" s="274"/>
      <c r="M148" s="275" t="s">
        <v>1</v>
      </c>
      <c r="N148" s="276" t="s">
        <v>42</v>
      </c>
      <c r="O148" s="92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1" t="s">
        <v>193</v>
      </c>
      <c r="AT148" s="231" t="s">
        <v>298</v>
      </c>
      <c r="AU148" s="231" t="s">
        <v>87</v>
      </c>
      <c r="AY148" s="18" t="s">
        <v>146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85</v>
      </c>
      <c r="BK148" s="232">
        <f>ROUND(I148*H148,2)</f>
        <v>0</v>
      </c>
      <c r="BL148" s="18" t="s">
        <v>154</v>
      </c>
      <c r="BM148" s="231" t="s">
        <v>338</v>
      </c>
    </row>
    <row r="149" s="2" customFormat="1">
      <c r="A149" s="39"/>
      <c r="B149" s="40"/>
      <c r="C149" s="41"/>
      <c r="D149" s="235" t="s">
        <v>691</v>
      </c>
      <c r="E149" s="41"/>
      <c r="F149" s="291" t="s">
        <v>697</v>
      </c>
      <c r="G149" s="41"/>
      <c r="H149" s="41"/>
      <c r="I149" s="292"/>
      <c r="J149" s="41"/>
      <c r="K149" s="41"/>
      <c r="L149" s="45"/>
      <c r="M149" s="293"/>
      <c r="N149" s="294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691</v>
      </c>
      <c r="AU149" s="18" t="s">
        <v>87</v>
      </c>
    </row>
    <row r="150" s="2" customFormat="1" ht="21.75" customHeight="1">
      <c r="A150" s="39"/>
      <c r="B150" s="40"/>
      <c r="C150" s="220" t="s">
        <v>255</v>
      </c>
      <c r="D150" s="220" t="s">
        <v>149</v>
      </c>
      <c r="E150" s="221" t="s">
        <v>698</v>
      </c>
      <c r="F150" s="222" t="s">
        <v>699</v>
      </c>
      <c r="G150" s="223" t="s">
        <v>212</v>
      </c>
      <c r="H150" s="224">
        <v>82</v>
      </c>
      <c r="I150" s="225"/>
      <c r="J150" s="226">
        <f>ROUND(I150*H150,2)</f>
        <v>0</v>
      </c>
      <c r="K150" s="222" t="s">
        <v>1</v>
      </c>
      <c r="L150" s="45"/>
      <c r="M150" s="227" t="s">
        <v>1</v>
      </c>
      <c r="N150" s="228" t="s">
        <v>42</v>
      </c>
      <c r="O150" s="92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1" t="s">
        <v>154</v>
      </c>
      <c r="AT150" s="231" t="s">
        <v>149</v>
      </c>
      <c r="AU150" s="231" t="s">
        <v>87</v>
      </c>
      <c r="AY150" s="18" t="s">
        <v>146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85</v>
      </c>
      <c r="BK150" s="232">
        <f>ROUND(I150*H150,2)</f>
        <v>0</v>
      </c>
      <c r="BL150" s="18" t="s">
        <v>154</v>
      </c>
      <c r="BM150" s="231" t="s">
        <v>346</v>
      </c>
    </row>
    <row r="151" s="2" customFormat="1" ht="24.15" customHeight="1">
      <c r="A151" s="39"/>
      <c r="B151" s="40"/>
      <c r="C151" s="220" t="s">
        <v>259</v>
      </c>
      <c r="D151" s="220" t="s">
        <v>149</v>
      </c>
      <c r="E151" s="221" t="s">
        <v>700</v>
      </c>
      <c r="F151" s="222" t="s">
        <v>701</v>
      </c>
      <c r="G151" s="223" t="s">
        <v>212</v>
      </c>
      <c r="H151" s="224">
        <v>82</v>
      </c>
      <c r="I151" s="225"/>
      <c r="J151" s="226">
        <f>ROUND(I151*H151,2)</f>
        <v>0</v>
      </c>
      <c r="K151" s="222" t="s">
        <v>1</v>
      </c>
      <c r="L151" s="45"/>
      <c r="M151" s="227" t="s">
        <v>1</v>
      </c>
      <c r="N151" s="228" t="s">
        <v>42</v>
      </c>
      <c r="O151" s="92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154</v>
      </c>
      <c r="AT151" s="231" t="s">
        <v>149</v>
      </c>
      <c r="AU151" s="231" t="s">
        <v>87</v>
      </c>
      <c r="AY151" s="18" t="s">
        <v>146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85</v>
      </c>
      <c r="BK151" s="232">
        <f>ROUND(I151*H151,2)</f>
        <v>0</v>
      </c>
      <c r="BL151" s="18" t="s">
        <v>154</v>
      </c>
      <c r="BM151" s="231" t="s">
        <v>354</v>
      </c>
    </row>
    <row r="152" s="12" customFormat="1" ht="22.8" customHeight="1">
      <c r="A152" s="12"/>
      <c r="B152" s="204"/>
      <c r="C152" s="205"/>
      <c r="D152" s="206" t="s">
        <v>76</v>
      </c>
      <c r="E152" s="218" t="s">
        <v>702</v>
      </c>
      <c r="F152" s="218" t="s">
        <v>703</v>
      </c>
      <c r="G152" s="205"/>
      <c r="H152" s="205"/>
      <c r="I152" s="208"/>
      <c r="J152" s="219">
        <f>BK152</f>
        <v>0</v>
      </c>
      <c r="K152" s="205"/>
      <c r="L152" s="210"/>
      <c r="M152" s="211"/>
      <c r="N152" s="212"/>
      <c r="O152" s="212"/>
      <c r="P152" s="213">
        <f>SUM(P153:P179)</f>
        <v>0</v>
      </c>
      <c r="Q152" s="212"/>
      <c r="R152" s="213">
        <f>SUM(R153:R179)</f>
        <v>0</v>
      </c>
      <c r="S152" s="212"/>
      <c r="T152" s="214">
        <f>SUM(T153:T179)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5" t="s">
        <v>85</v>
      </c>
      <c r="AT152" s="216" t="s">
        <v>76</v>
      </c>
      <c r="AU152" s="216" t="s">
        <v>85</v>
      </c>
      <c r="AY152" s="215" t="s">
        <v>146</v>
      </c>
      <c r="BK152" s="217">
        <f>SUM(BK153:BK179)</f>
        <v>0</v>
      </c>
    </row>
    <row r="153" s="2" customFormat="1" ht="16.5" customHeight="1">
      <c r="A153" s="39"/>
      <c r="B153" s="40"/>
      <c r="C153" s="220" t="s">
        <v>263</v>
      </c>
      <c r="D153" s="220" t="s">
        <v>149</v>
      </c>
      <c r="E153" s="221" t="s">
        <v>704</v>
      </c>
      <c r="F153" s="222" t="s">
        <v>705</v>
      </c>
      <c r="G153" s="223" t="s">
        <v>212</v>
      </c>
      <c r="H153" s="224">
        <v>80</v>
      </c>
      <c r="I153" s="225"/>
      <c r="J153" s="226">
        <f>ROUND(I153*H153,2)</f>
        <v>0</v>
      </c>
      <c r="K153" s="222" t="s">
        <v>1</v>
      </c>
      <c r="L153" s="45"/>
      <c r="M153" s="227" t="s">
        <v>1</v>
      </c>
      <c r="N153" s="228" t="s">
        <v>42</v>
      </c>
      <c r="O153" s="92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1" t="s">
        <v>154</v>
      </c>
      <c r="AT153" s="231" t="s">
        <v>149</v>
      </c>
      <c r="AU153" s="231" t="s">
        <v>87</v>
      </c>
      <c r="AY153" s="18" t="s">
        <v>146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8" t="s">
        <v>85</v>
      </c>
      <c r="BK153" s="232">
        <f>ROUND(I153*H153,2)</f>
        <v>0</v>
      </c>
      <c r="BL153" s="18" t="s">
        <v>154</v>
      </c>
      <c r="BM153" s="231" t="s">
        <v>362</v>
      </c>
    </row>
    <row r="154" s="2" customFormat="1" ht="24.15" customHeight="1">
      <c r="A154" s="39"/>
      <c r="B154" s="40"/>
      <c r="C154" s="267" t="s">
        <v>7</v>
      </c>
      <c r="D154" s="267" t="s">
        <v>298</v>
      </c>
      <c r="E154" s="268" t="s">
        <v>706</v>
      </c>
      <c r="F154" s="269" t="s">
        <v>707</v>
      </c>
      <c r="G154" s="270" t="s">
        <v>212</v>
      </c>
      <c r="H154" s="271">
        <v>90</v>
      </c>
      <c r="I154" s="272"/>
      <c r="J154" s="273">
        <f>ROUND(I154*H154,2)</f>
        <v>0</v>
      </c>
      <c r="K154" s="269" t="s">
        <v>1</v>
      </c>
      <c r="L154" s="274"/>
      <c r="M154" s="275" t="s">
        <v>1</v>
      </c>
      <c r="N154" s="276" t="s">
        <v>42</v>
      </c>
      <c r="O154" s="92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193</v>
      </c>
      <c r="AT154" s="231" t="s">
        <v>298</v>
      </c>
      <c r="AU154" s="231" t="s">
        <v>87</v>
      </c>
      <c r="AY154" s="18" t="s">
        <v>146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85</v>
      </c>
      <c r="BK154" s="232">
        <f>ROUND(I154*H154,2)</f>
        <v>0</v>
      </c>
      <c r="BL154" s="18" t="s">
        <v>154</v>
      </c>
      <c r="BM154" s="231" t="s">
        <v>370</v>
      </c>
    </row>
    <row r="155" s="2" customFormat="1" ht="16.5" customHeight="1">
      <c r="A155" s="39"/>
      <c r="B155" s="40"/>
      <c r="C155" s="220" t="s">
        <v>276</v>
      </c>
      <c r="D155" s="220" t="s">
        <v>149</v>
      </c>
      <c r="E155" s="221" t="s">
        <v>708</v>
      </c>
      <c r="F155" s="222" t="s">
        <v>709</v>
      </c>
      <c r="G155" s="223" t="s">
        <v>212</v>
      </c>
      <c r="H155" s="224">
        <v>58</v>
      </c>
      <c r="I155" s="225"/>
      <c r="J155" s="226">
        <f>ROUND(I155*H155,2)</f>
        <v>0</v>
      </c>
      <c r="K155" s="222" t="s">
        <v>1</v>
      </c>
      <c r="L155" s="45"/>
      <c r="M155" s="227" t="s">
        <v>1</v>
      </c>
      <c r="N155" s="228" t="s">
        <v>42</v>
      </c>
      <c r="O155" s="92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154</v>
      </c>
      <c r="AT155" s="231" t="s">
        <v>149</v>
      </c>
      <c r="AU155" s="231" t="s">
        <v>87</v>
      </c>
      <c r="AY155" s="18" t="s">
        <v>146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85</v>
      </c>
      <c r="BK155" s="232">
        <f>ROUND(I155*H155,2)</f>
        <v>0</v>
      </c>
      <c r="BL155" s="18" t="s">
        <v>154</v>
      </c>
      <c r="BM155" s="231" t="s">
        <v>378</v>
      </c>
    </row>
    <row r="156" s="2" customFormat="1" ht="24.15" customHeight="1">
      <c r="A156" s="39"/>
      <c r="B156" s="40"/>
      <c r="C156" s="267" t="s">
        <v>281</v>
      </c>
      <c r="D156" s="267" t="s">
        <v>298</v>
      </c>
      <c r="E156" s="268" t="s">
        <v>710</v>
      </c>
      <c r="F156" s="269" t="s">
        <v>711</v>
      </c>
      <c r="G156" s="270" t="s">
        <v>212</v>
      </c>
      <c r="H156" s="271">
        <v>64</v>
      </c>
      <c r="I156" s="272"/>
      <c r="J156" s="273">
        <f>ROUND(I156*H156,2)</f>
        <v>0</v>
      </c>
      <c r="K156" s="269" t="s">
        <v>1</v>
      </c>
      <c r="L156" s="274"/>
      <c r="M156" s="275" t="s">
        <v>1</v>
      </c>
      <c r="N156" s="276" t="s">
        <v>42</v>
      </c>
      <c r="O156" s="92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193</v>
      </c>
      <c r="AT156" s="231" t="s">
        <v>298</v>
      </c>
      <c r="AU156" s="231" t="s">
        <v>87</v>
      </c>
      <c r="AY156" s="18" t="s">
        <v>146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85</v>
      </c>
      <c r="BK156" s="232">
        <f>ROUND(I156*H156,2)</f>
        <v>0</v>
      </c>
      <c r="BL156" s="18" t="s">
        <v>154</v>
      </c>
      <c r="BM156" s="231" t="s">
        <v>386</v>
      </c>
    </row>
    <row r="157" s="2" customFormat="1" ht="16.5" customHeight="1">
      <c r="A157" s="39"/>
      <c r="B157" s="40"/>
      <c r="C157" s="220" t="s">
        <v>288</v>
      </c>
      <c r="D157" s="220" t="s">
        <v>149</v>
      </c>
      <c r="E157" s="221" t="s">
        <v>712</v>
      </c>
      <c r="F157" s="222" t="s">
        <v>713</v>
      </c>
      <c r="G157" s="223" t="s">
        <v>212</v>
      </c>
      <c r="H157" s="224">
        <v>30</v>
      </c>
      <c r="I157" s="225"/>
      <c r="J157" s="226">
        <f>ROUND(I157*H157,2)</f>
        <v>0</v>
      </c>
      <c r="K157" s="222" t="s">
        <v>1</v>
      </c>
      <c r="L157" s="45"/>
      <c r="M157" s="227" t="s">
        <v>1</v>
      </c>
      <c r="N157" s="228" t="s">
        <v>42</v>
      </c>
      <c r="O157" s="92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1" t="s">
        <v>154</v>
      </c>
      <c r="AT157" s="231" t="s">
        <v>149</v>
      </c>
      <c r="AU157" s="231" t="s">
        <v>87</v>
      </c>
      <c r="AY157" s="18" t="s">
        <v>146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8" t="s">
        <v>85</v>
      </c>
      <c r="BK157" s="232">
        <f>ROUND(I157*H157,2)</f>
        <v>0</v>
      </c>
      <c r="BL157" s="18" t="s">
        <v>154</v>
      </c>
      <c r="BM157" s="231" t="s">
        <v>394</v>
      </c>
    </row>
    <row r="158" s="2" customFormat="1" ht="24.15" customHeight="1">
      <c r="A158" s="39"/>
      <c r="B158" s="40"/>
      <c r="C158" s="267" t="s">
        <v>293</v>
      </c>
      <c r="D158" s="267" t="s">
        <v>298</v>
      </c>
      <c r="E158" s="268" t="s">
        <v>714</v>
      </c>
      <c r="F158" s="269" t="s">
        <v>715</v>
      </c>
      <c r="G158" s="270" t="s">
        <v>212</v>
      </c>
      <c r="H158" s="271">
        <v>34</v>
      </c>
      <c r="I158" s="272"/>
      <c r="J158" s="273">
        <f>ROUND(I158*H158,2)</f>
        <v>0</v>
      </c>
      <c r="K158" s="269" t="s">
        <v>1</v>
      </c>
      <c r="L158" s="274"/>
      <c r="M158" s="275" t="s">
        <v>1</v>
      </c>
      <c r="N158" s="276" t="s">
        <v>42</v>
      </c>
      <c r="O158" s="92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1" t="s">
        <v>193</v>
      </c>
      <c r="AT158" s="231" t="s">
        <v>298</v>
      </c>
      <c r="AU158" s="231" t="s">
        <v>87</v>
      </c>
      <c r="AY158" s="18" t="s">
        <v>146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8" t="s">
        <v>85</v>
      </c>
      <c r="BK158" s="232">
        <f>ROUND(I158*H158,2)</f>
        <v>0</v>
      </c>
      <c r="BL158" s="18" t="s">
        <v>154</v>
      </c>
      <c r="BM158" s="231" t="s">
        <v>404</v>
      </c>
    </row>
    <row r="159" s="2" customFormat="1" ht="16.5" customHeight="1">
      <c r="A159" s="39"/>
      <c r="B159" s="40"/>
      <c r="C159" s="220" t="s">
        <v>297</v>
      </c>
      <c r="D159" s="220" t="s">
        <v>149</v>
      </c>
      <c r="E159" s="221" t="s">
        <v>716</v>
      </c>
      <c r="F159" s="222" t="s">
        <v>717</v>
      </c>
      <c r="G159" s="223" t="s">
        <v>212</v>
      </c>
      <c r="H159" s="224">
        <v>26</v>
      </c>
      <c r="I159" s="225"/>
      <c r="J159" s="226">
        <f>ROUND(I159*H159,2)</f>
        <v>0</v>
      </c>
      <c r="K159" s="222" t="s">
        <v>1</v>
      </c>
      <c r="L159" s="45"/>
      <c r="M159" s="227" t="s">
        <v>1</v>
      </c>
      <c r="N159" s="228" t="s">
        <v>42</v>
      </c>
      <c r="O159" s="92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154</v>
      </c>
      <c r="AT159" s="231" t="s">
        <v>149</v>
      </c>
      <c r="AU159" s="231" t="s">
        <v>87</v>
      </c>
      <c r="AY159" s="18" t="s">
        <v>146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85</v>
      </c>
      <c r="BK159" s="232">
        <f>ROUND(I159*H159,2)</f>
        <v>0</v>
      </c>
      <c r="BL159" s="18" t="s">
        <v>154</v>
      </c>
      <c r="BM159" s="231" t="s">
        <v>422</v>
      </c>
    </row>
    <row r="160" s="2" customFormat="1" ht="24.15" customHeight="1">
      <c r="A160" s="39"/>
      <c r="B160" s="40"/>
      <c r="C160" s="267" t="s">
        <v>305</v>
      </c>
      <c r="D160" s="267" t="s">
        <v>298</v>
      </c>
      <c r="E160" s="268" t="s">
        <v>718</v>
      </c>
      <c r="F160" s="269" t="s">
        <v>719</v>
      </c>
      <c r="G160" s="270" t="s">
        <v>212</v>
      </c>
      <c r="H160" s="271">
        <v>30</v>
      </c>
      <c r="I160" s="272"/>
      <c r="J160" s="273">
        <f>ROUND(I160*H160,2)</f>
        <v>0</v>
      </c>
      <c r="K160" s="269" t="s">
        <v>1</v>
      </c>
      <c r="L160" s="274"/>
      <c r="M160" s="275" t="s">
        <v>1</v>
      </c>
      <c r="N160" s="276" t="s">
        <v>42</v>
      </c>
      <c r="O160" s="92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1" t="s">
        <v>193</v>
      </c>
      <c r="AT160" s="231" t="s">
        <v>298</v>
      </c>
      <c r="AU160" s="231" t="s">
        <v>87</v>
      </c>
      <c r="AY160" s="18" t="s">
        <v>146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85</v>
      </c>
      <c r="BK160" s="232">
        <f>ROUND(I160*H160,2)</f>
        <v>0</v>
      </c>
      <c r="BL160" s="18" t="s">
        <v>154</v>
      </c>
      <c r="BM160" s="231" t="s">
        <v>437</v>
      </c>
    </row>
    <row r="161" s="2" customFormat="1" ht="16.5" customHeight="1">
      <c r="A161" s="39"/>
      <c r="B161" s="40"/>
      <c r="C161" s="220" t="s">
        <v>312</v>
      </c>
      <c r="D161" s="220" t="s">
        <v>149</v>
      </c>
      <c r="E161" s="221" t="s">
        <v>720</v>
      </c>
      <c r="F161" s="222" t="s">
        <v>721</v>
      </c>
      <c r="G161" s="223" t="s">
        <v>212</v>
      </c>
      <c r="H161" s="224">
        <v>34</v>
      </c>
      <c r="I161" s="225"/>
      <c r="J161" s="226">
        <f>ROUND(I161*H161,2)</f>
        <v>0</v>
      </c>
      <c r="K161" s="222" t="s">
        <v>1</v>
      </c>
      <c r="L161" s="45"/>
      <c r="M161" s="227" t="s">
        <v>1</v>
      </c>
      <c r="N161" s="228" t="s">
        <v>42</v>
      </c>
      <c r="O161" s="92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1" t="s">
        <v>154</v>
      </c>
      <c r="AT161" s="231" t="s">
        <v>149</v>
      </c>
      <c r="AU161" s="231" t="s">
        <v>87</v>
      </c>
      <c r="AY161" s="18" t="s">
        <v>146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85</v>
      </c>
      <c r="BK161" s="232">
        <f>ROUND(I161*H161,2)</f>
        <v>0</v>
      </c>
      <c r="BL161" s="18" t="s">
        <v>154</v>
      </c>
      <c r="BM161" s="231" t="s">
        <v>461</v>
      </c>
    </row>
    <row r="162" s="2" customFormat="1" ht="24.15" customHeight="1">
      <c r="A162" s="39"/>
      <c r="B162" s="40"/>
      <c r="C162" s="267" t="s">
        <v>318</v>
      </c>
      <c r="D162" s="267" t="s">
        <v>298</v>
      </c>
      <c r="E162" s="268" t="s">
        <v>722</v>
      </c>
      <c r="F162" s="269" t="s">
        <v>723</v>
      </c>
      <c r="G162" s="270" t="s">
        <v>212</v>
      </c>
      <c r="H162" s="271">
        <v>38</v>
      </c>
      <c r="I162" s="272"/>
      <c r="J162" s="273">
        <f>ROUND(I162*H162,2)</f>
        <v>0</v>
      </c>
      <c r="K162" s="269" t="s">
        <v>1</v>
      </c>
      <c r="L162" s="274"/>
      <c r="M162" s="275" t="s">
        <v>1</v>
      </c>
      <c r="N162" s="276" t="s">
        <v>42</v>
      </c>
      <c r="O162" s="92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1" t="s">
        <v>193</v>
      </c>
      <c r="AT162" s="231" t="s">
        <v>298</v>
      </c>
      <c r="AU162" s="231" t="s">
        <v>87</v>
      </c>
      <c r="AY162" s="18" t="s">
        <v>146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85</v>
      </c>
      <c r="BK162" s="232">
        <f>ROUND(I162*H162,2)</f>
        <v>0</v>
      </c>
      <c r="BL162" s="18" t="s">
        <v>154</v>
      </c>
      <c r="BM162" s="231" t="s">
        <v>485</v>
      </c>
    </row>
    <row r="163" s="2" customFormat="1" ht="24.15" customHeight="1">
      <c r="A163" s="39"/>
      <c r="B163" s="40"/>
      <c r="C163" s="220" t="s">
        <v>323</v>
      </c>
      <c r="D163" s="220" t="s">
        <v>149</v>
      </c>
      <c r="E163" s="221" t="s">
        <v>724</v>
      </c>
      <c r="F163" s="222" t="s">
        <v>725</v>
      </c>
      <c r="G163" s="223" t="s">
        <v>660</v>
      </c>
      <c r="H163" s="224">
        <v>108</v>
      </c>
      <c r="I163" s="225"/>
      <c r="J163" s="226">
        <f>ROUND(I163*H163,2)</f>
        <v>0</v>
      </c>
      <c r="K163" s="222" t="s">
        <v>1</v>
      </c>
      <c r="L163" s="45"/>
      <c r="M163" s="227" t="s">
        <v>1</v>
      </c>
      <c r="N163" s="228" t="s">
        <v>42</v>
      </c>
      <c r="O163" s="92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154</v>
      </c>
      <c r="AT163" s="231" t="s">
        <v>149</v>
      </c>
      <c r="AU163" s="231" t="s">
        <v>87</v>
      </c>
      <c r="AY163" s="18" t="s">
        <v>146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85</v>
      </c>
      <c r="BK163" s="232">
        <f>ROUND(I163*H163,2)</f>
        <v>0</v>
      </c>
      <c r="BL163" s="18" t="s">
        <v>154</v>
      </c>
      <c r="BM163" s="231" t="s">
        <v>495</v>
      </c>
    </row>
    <row r="164" s="2" customFormat="1">
      <c r="A164" s="39"/>
      <c r="B164" s="40"/>
      <c r="C164" s="41"/>
      <c r="D164" s="235" t="s">
        <v>691</v>
      </c>
      <c r="E164" s="41"/>
      <c r="F164" s="291" t="s">
        <v>726</v>
      </c>
      <c r="G164" s="41"/>
      <c r="H164" s="41"/>
      <c r="I164" s="292"/>
      <c r="J164" s="41"/>
      <c r="K164" s="41"/>
      <c r="L164" s="45"/>
      <c r="M164" s="293"/>
      <c r="N164" s="294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691</v>
      </c>
      <c r="AU164" s="18" t="s">
        <v>87</v>
      </c>
    </row>
    <row r="165" s="2" customFormat="1" ht="16.5" customHeight="1">
      <c r="A165" s="39"/>
      <c r="B165" s="40"/>
      <c r="C165" s="267" t="s">
        <v>327</v>
      </c>
      <c r="D165" s="267" t="s">
        <v>298</v>
      </c>
      <c r="E165" s="268" t="s">
        <v>727</v>
      </c>
      <c r="F165" s="269" t="s">
        <v>728</v>
      </c>
      <c r="G165" s="270" t="s">
        <v>660</v>
      </c>
      <c r="H165" s="271">
        <v>108</v>
      </c>
      <c r="I165" s="272"/>
      <c r="J165" s="273">
        <f>ROUND(I165*H165,2)</f>
        <v>0</v>
      </c>
      <c r="K165" s="269" t="s">
        <v>1</v>
      </c>
      <c r="L165" s="274"/>
      <c r="M165" s="275" t="s">
        <v>1</v>
      </c>
      <c r="N165" s="276" t="s">
        <v>42</v>
      </c>
      <c r="O165" s="92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1" t="s">
        <v>193</v>
      </c>
      <c r="AT165" s="231" t="s">
        <v>298</v>
      </c>
      <c r="AU165" s="231" t="s">
        <v>87</v>
      </c>
      <c r="AY165" s="18" t="s">
        <v>146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85</v>
      </c>
      <c r="BK165" s="232">
        <f>ROUND(I165*H165,2)</f>
        <v>0</v>
      </c>
      <c r="BL165" s="18" t="s">
        <v>154</v>
      </c>
      <c r="BM165" s="231" t="s">
        <v>503</v>
      </c>
    </row>
    <row r="166" s="2" customFormat="1">
      <c r="A166" s="39"/>
      <c r="B166" s="40"/>
      <c r="C166" s="41"/>
      <c r="D166" s="235" t="s">
        <v>691</v>
      </c>
      <c r="E166" s="41"/>
      <c r="F166" s="291" t="s">
        <v>729</v>
      </c>
      <c r="G166" s="41"/>
      <c r="H166" s="41"/>
      <c r="I166" s="292"/>
      <c r="J166" s="41"/>
      <c r="K166" s="41"/>
      <c r="L166" s="45"/>
      <c r="M166" s="293"/>
      <c r="N166" s="294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691</v>
      </c>
      <c r="AU166" s="18" t="s">
        <v>87</v>
      </c>
    </row>
    <row r="167" s="2" customFormat="1" ht="24.15" customHeight="1">
      <c r="A167" s="39"/>
      <c r="B167" s="40"/>
      <c r="C167" s="267" t="s">
        <v>301</v>
      </c>
      <c r="D167" s="267" t="s">
        <v>298</v>
      </c>
      <c r="E167" s="268" t="s">
        <v>730</v>
      </c>
      <c r="F167" s="269" t="s">
        <v>731</v>
      </c>
      <c r="G167" s="270" t="s">
        <v>660</v>
      </c>
      <c r="H167" s="271">
        <v>108</v>
      </c>
      <c r="I167" s="272"/>
      <c r="J167" s="273">
        <f>ROUND(I167*H167,2)</f>
        <v>0</v>
      </c>
      <c r="K167" s="269" t="s">
        <v>1</v>
      </c>
      <c r="L167" s="274"/>
      <c r="M167" s="275" t="s">
        <v>1</v>
      </c>
      <c r="N167" s="276" t="s">
        <v>42</v>
      </c>
      <c r="O167" s="92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193</v>
      </c>
      <c r="AT167" s="231" t="s">
        <v>298</v>
      </c>
      <c r="AU167" s="231" t="s">
        <v>87</v>
      </c>
      <c r="AY167" s="18" t="s">
        <v>146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85</v>
      </c>
      <c r="BK167" s="232">
        <f>ROUND(I167*H167,2)</f>
        <v>0</v>
      </c>
      <c r="BL167" s="18" t="s">
        <v>154</v>
      </c>
      <c r="BM167" s="231" t="s">
        <v>511</v>
      </c>
    </row>
    <row r="168" s="2" customFormat="1" ht="16.5" customHeight="1">
      <c r="A168" s="39"/>
      <c r="B168" s="40"/>
      <c r="C168" s="220" t="s">
        <v>334</v>
      </c>
      <c r="D168" s="220" t="s">
        <v>149</v>
      </c>
      <c r="E168" s="221" t="s">
        <v>732</v>
      </c>
      <c r="F168" s="222" t="s">
        <v>733</v>
      </c>
      <c r="G168" s="223" t="s">
        <v>660</v>
      </c>
      <c r="H168" s="224">
        <v>12</v>
      </c>
      <c r="I168" s="225"/>
      <c r="J168" s="226">
        <f>ROUND(I168*H168,2)</f>
        <v>0</v>
      </c>
      <c r="K168" s="222" t="s">
        <v>1</v>
      </c>
      <c r="L168" s="45"/>
      <c r="M168" s="227" t="s">
        <v>1</v>
      </c>
      <c r="N168" s="228" t="s">
        <v>42</v>
      </c>
      <c r="O168" s="92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1" t="s">
        <v>154</v>
      </c>
      <c r="AT168" s="231" t="s">
        <v>149</v>
      </c>
      <c r="AU168" s="231" t="s">
        <v>87</v>
      </c>
      <c r="AY168" s="18" t="s">
        <v>146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8" t="s">
        <v>85</v>
      </c>
      <c r="BK168" s="232">
        <f>ROUND(I168*H168,2)</f>
        <v>0</v>
      </c>
      <c r="BL168" s="18" t="s">
        <v>154</v>
      </c>
      <c r="BM168" s="231" t="s">
        <v>521</v>
      </c>
    </row>
    <row r="169" s="2" customFormat="1" ht="24.15" customHeight="1">
      <c r="A169" s="39"/>
      <c r="B169" s="40"/>
      <c r="C169" s="267" t="s">
        <v>338</v>
      </c>
      <c r="D169" s="267" t="s">
        <v>298</v>
      </c>
      <c r="E169" s="268" t="s">
        <v>734</v>
      </c>
      <c r="F169" s="269" t="s">
        <v>735</v>
      </c>
      <c r="G169" s="270" t="s">
        <v>660</v>
      </c>
      <c r="H169" s="271">
        <v>12</v>
      </c>
      <c r="I169" s="272"/>
      <c r="J169" s="273">
        <f>ROUND(I169*H169,2)</f>
        <v>0</v>
      </c>
      <c r="K169" s="269" t="s">
        <v>1</v>
      </c>
      <c r="L169" s="274"/>
      <c r="M169" s="275" t="s">
        <v>1</v>
      </c>
      <c r="N169" s="276" t="s">
        <v>42</v>
      </c>
      <c r="O169" s="92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1" t="s">
        <v>193</v>
      </c>
      <c r="AT169" s="231" t="s">
        <v>298</v>
      </c>
      <c r="AU169" s="231" t="s">
        <v>87</v>
      </c>
      <c r="AY169" s="18" t="s">
        <v>146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85</v>
      </c>
      <c r="BK169" s="232">
        <f>ROUND(I169*H169,2)</f>
        <v>0</v>
      </c>
      <c r="BL169" s="18" t="s">
        <v>154</v>
      </c>
      <c r="BM169" s="231" t="s">
        <v>529</v>
      </c>
    </row>
    <row r="170" s="2" customFormat="1">
      <c r="A170" s="39"/>
      <c r="B170" s="40"/>
      <c r="C170" s="41"/>
      <c r="D170" s="235" t="s">
        <v>691</v>
      </c>
      <c r="E170" s="41"/>
      <c r="F170" s="291" t="s">
        <v>736</v>
      </c>
      <c r="G170" s="41"/>
      <c r="H170" s="41"/>
      <c r="I170" s="292"/>
      <c r="J170" s="41"/>
      <c r="K170" s="41"/>
      <c r="L170" s="45"/>
      <c r="M170" s="293"/>
      <c r="N170" s="294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691</v>
      </c>
      <c r="AU170" s="18" t="s">
        <v>87</v>
      </c>
    </row>
    <row r="171" s="2" customFormat="1" ht="16.5" customHeight="1">
      <c r="A171" s="39"/>
      <c r="B171" s="40"/>
      <c r="C171" s="220" t="s">
        <v>342</v>
      </c>
      <c r="D171" s="220" t="s">
        <v>149</v>
      </c>
      <c r="E171" s="221" t="s">
        <v>737</v>
      </c>
      <c r="F171" s="222" t="s">
        <v>738</v>
      </c>
      <c r="G171" s="223" t="s">
        <v>660</v>
      </c>
      <c r="H171" s="224">
        <v>4</v>
      </c>
      <c r="I171" s="225"/>
      <c r="J171" s="226">
        <f>ROUND(I171*H171,2)</f>
        <v>0</v>
      </c>
      <c r="K171" s="222" t="s">
        <v>1</v>
      </c>
      <c r="L171" s="45"/>
      <c r="M171" s="227" t="s">
        <v>1</v>
      </c>
      <c r="N171" s="228" t="s">
        <v>42</v>
      </c>
      <c r="O171" s="92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1" t="s">
        <v>154</v>
      </c>
      <c r="AT171" s="231" t="s">
        <v>149</v>
      </c>
      <c r="AU171" s="231" t="s">
        <v>87</v>
      </c>
      <c r="AY171" s="18" t="s">
        <v>146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8" t="s">
        <v>85</v>
      </c>
      <c r="BK171" s="232">
        <f>ROUND(I171*H171,2)</f>
        <v>0</v>
      </c>
      <c r="BL171" s="18" t="s">
        <v>154</v>
      </c>
      <c r="BM171" s="231" t="s">
        <v>539</v>
      </c>
    </row>
    <row r="172" s="2" customFormat="1" ht="24.15" customHeight="1">
      <c r="A172" s="39"/>
      <c r="B172" s="40"/>
      <c r="C172" s="267" t="s">
        <v>346</v>
      </c>
      <c r="D172" s="267" t="s">
        <v>298</v>
      </c>
      <c r="E172" s="268" t="s">
        <v>739</v>
      </c>
      <c r="F172" s="269" t="s">
        <v>740</v>
      </c>
      <c r="G172" s="270" t="s">
        <v>660</v>
      </c>
      <c r="H172" s="271">
        <v>4</v>
      </c>
      <c r="I172" s="272"/>
      <c r="J172" s="273">
        <f>ROUND(I172*H172,2)</f>
        <v>0</v>
      </c>
      <c r="K172" s="269" t="s">
        <v>1</v>
      </c>
      <c r="L172" s="274"/>
      <c r="M172" s="275" t="s">
        <v>1</v>
      </c>
      <c r="N172" s="276" t="s">
        <v>42</v>
      </c>
      <c r="O172" s="92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1" t="s">
        <v>193</v>
      </c>
      <c r="AT172" s="231" t="s">
        <v>298</v>
      </c>
      <c r="AU172" s="231" t="s">
        <v>87</v>
      </c>
      <c r="AY172" s="18" t="s">
        <v>146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8" t="s">
        <v>85</v>
      </c>
      <c r="BK172" s="232">
        <f>ROUND(I172*H172,2)</f>
        <v>0</v>
      </c>
      <c r="BL172" s="18" t="s">
        <v>154</v>
      </c>
      <c r="BM172" s="231" t="s">
        <v>554</v>
      </c>
    </row>
    <row r="173" s="2" customFormat="1">
      <c r="A173" s="39"/>
      <c r="B173" s="40"/>
      <c r="C173" s="41"/>
      <c r="D173" s="235" t="s">
        <v>691</v>
      </c>
      <c r="E173" s="41"/>
      <c r="F173" s="291" t="s">
        <v>741</v>
      </c>
      <c r="G173" s="41"/>
      <c r="H173" s="41"/>
      <c r="I173" s="292"/>
      <c r="J173" s="41"/>
      <c r="K173" s="41"/>
      <c r="L173" s="45"/>
      <c r="M173" s="293"/>
      <c r="N173" s="294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691</v>
      </c>
      <c r="AU173" s="18" t="s">
        <v>87</v>
      </c>
    </row>
    <row r="174" s="2" customFormat="1" ht="24.15" customHeight="1">
      <c r="A174" s="39"/>
      <c r="B174" s="40"/>
      <c r="C174" s="220" t="s">
        <v>350</v>
      </c>
      <c r="D174" s="220" t="s">
        <v>149</v>
      </c>
      <c r="E174" s="221" t="s">
        <v>742</v>
      </c>
      <c r="F174" s="222" t="s">
        <v>743</v>
      </c>
      <c r="G174" s="223" t="s">
        <v>660</v>
      </c>
      <c r="H174" s="224">
        <v>8</v>
      </c>
      <c r="I174" s="225"/>
      <c r="J174" s="226">
        <f>ROUND(I174*H174,2)</f>
        <v>0</v>
      </c>
      <c r="K174" s="222" t="s">
        <v>1</v>
      </c>
      <c r="L174" s="45"/>
      <c r="M174" s="227" t="s">
        <v>1</v>
      </c>
      <c r="N174" s="228" t="s">
        <v>42</v>
      </c>
      <c r="O174" s="92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1" t="s">
        <v>154</v>
      </c>
      <c r="AT174" s="231" t="s">
        <v>149</v>
      </c>
      <c r="AU174" s="231" t="s">
        <v>87</v>
      </c>
      <c r="AY174" s="18" t="s">
        <v>146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8" t="s">
        <v>85</v>
      </c>
      <c r="BK174" s="232">
        <f>ROUND(I174*H174,2)</f>
        <v>0</v>
      </c>
      <c r="BL174" s="18" t="s">
        <v>154</v>
      </c>
      <c r="BM174" s="231" t="s">
        <v>565</v>
      </c>
    </row>
    <row r="175" s="2" customFormat="1">
      <c r="A175" s="39"/>
      <c r="B175" s="40"/>
      <c r="C175" s="41"/>
      <c r="D175" s="235" t="s">
        <v>691</v>
      </c>
      <c r="E175" s="41"/>
      <c r="F175" s="291" t="s">
        <v>692</v>
      </c>
      <c r="G175" s="41"/>
      <c r="H175" s="41"/>
      <c r="I175" s="292"/>
      <c r="J175" s="41"/>
      <c r="K175" s="41"/>
      <c r="L175" s="45"/>
      <c r="M175" s="293"/>
      <c r="N175" s="294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691</v>
      </c>
      <c r="AU175" s="18" t="s">
        <v>87</v>
      </c>
    </row>
    <row r="176" s="2" customFormat="1" ht="24.15" customHeight="1">
      <c r="A176" s="39"/>
      <c r="B176" s="40"/>
      <c r="C176" s="267" t="s">
        <v>354</v>
      </c>
      <c r="D176" s="267" t="s">
        <v>298</v>
      </c>
      <c r="E176" s="268" t="s">
        <v>744</v>
      </c>
      <c r="F176" s="269" t="s">
        <v>745</v>
      </c>
      <c r="G176" s="270" t="s">
        <v>674</v>
      </c>
      <c r="H176" s="271">
        <v>9</v>
      </c>
      <c r="I176" s="272"/>
      <c r="J176" s="273">
        <f>ROUND(I176*H176,2)</f>
        <v>0</v>
      </c>
      <c r="K176" s="269" t="s">
        <v>1</v>
      </c>
      <c r="L176" s="274"/>
      <c r="M176" s="275" t="s">
        <v>1</v>
      </c>
      <c r="N176" s="276" t="s">
        <v>42</v>
      </c>
      <c r="O176" s="92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1" t="s">
        <v>193</v>
      </c>
      <c r="AT176" s="231" t="s">
        <v>298</v>
      </c>
      <c r="AU176" s="231" t="s">
        <v>87</v>
      </c>
      <c r="AY176" s="18" t="s">
        <v>146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85</v>
      </c>
      <c r="BK176" s="232">
        <f>ROUND(I176*H176,2)</f>
        <v>0</v>
      </c>
      <c r="BL176" s="18" t="s">
        <v>154</v>
      </c>
      <c r="BM176" s="231" t="s">
        <v>581</v>
      </c>
    </row>
    <row r="177" s="2" customFormat="1">
      <c r="A177" s="39"/>
      <c r="B177" s="40"/>
      <c r="C177" s="41"/>
      <c r="D177" s="235" t="s">
        <v>691</v>
      </c>
      <c r="E177" s="41"/>
      <c r="F177" s="291" t="s">
        <v>746</v>
      </c>
      <c r="G177" s="41"/>
      <c r="H177" s="41"/>
      <c r="I177" s="292"/>
      <c r="J177" s="41"/>
      <c r="K177" s="41"/>
      <c r="L177" s="45"/>
      <c r="M177" s="293"/>
      <c r="N177" s="294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691</v>
      </c>
      <c r="AU177" s="18" t="s">
        <v>87</v>
      </c>
    </row>
    <row r="178" s="2" customFormat="1" ht="16.5" customHeight="1">
      <c r="A178" s="39"/>
      <c r="B178" s="40"/>
      <c r="C178" s="220" t="s">
        <v>358</v>
      </c>
      <c r="D178" s="220" t="s">
        <v>149</v>
      </c>
      <c r="E178" s="221" t="s">
        <v>747</v>
      </c>
      <c r="F178" s="222" t="s">
        <v>748</v>
      </c>
      <c r="G178" s="223" t="s">
        <v>212</v>
      </c>
      <c r="H178" s="224">
        <v>228</v>
      </c>
      <c r="I178" s="225"/>
      <c r="J178" s="226">
        <f>ROUND(I178*H178,2)</f>
        <v>0</v>
      </c>
      <c r="K178" s="222" t="s">
        <v>1</v>
      </c>
      <c r="L178" s="45"/>
      <c r="M178" s="227" t="s">
        <v>1</v>
      </c>
      <c r="N178" s="228" t="s">
        <v>42</v>
      </c>
      <c r="O178" s="92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1" t="s">
        <v>154</v>
      </c>
      <c r="AT178" s="231" t="s">
        <v>149</v>
      </c>
      <c r="AU178" s="231" t="s">
        <v>87</v>
      </c>
      <c r="AY178" s="18" t="s">
        <v>146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8" t="s">
        <v>85</v>
      </c>
      <c r="BK178" s="232">
        <f>ROUND(I178*H178,2)</f>
        <v>0</v>
      </c>
      <c r="BL178" s="18" t="s">
        <v>154</v>
      </c>
      <c r="BM178" s="231" t="s">
        <v>590</v>
      </c>
    </row>
    <row r="179" s="2" customFormat="1" ht="21.75" customHeight="1">
      <c r="A179" s="39"/>
      <c r="B179" s="40"/>
      <c r="C179" s="220" t="s">
        <v>362</v>
      </c>
      <c r="D179" s="220" t="s">
        <v>149</v>
      </c>
      <c r="E179" s="221" t="s">
        <v>749</v>
      </c>
      <c r="F179" s="222" t="s">
        <v>750</v>
      </c>
      <c r="G179" s="223" t="s">
        <v>212</v>
      </c>
      <c r="H179" s="224">
        <v>228</v>
      </c>
      <c r="I179" s="225"/>
      <c r="J179" s="226">
        <f>ROUND(I179*H179,2)</f>
        <v>0</v>
      </c>
      <c r="K179" s="222" t="s">
        <v>1</v>
      </c>
      <c r="L179" s="45"/>
      <c r="M179" s="227" t="s">
        <v>1</v>
      </c>
      <c r="N179" s="228" t="s">
        <v>42</v>
      </c>
      <c r="O179" s="92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1" t="s">
        <v>154</v>
      </c>
      <c r="AT179" s="231" t="s">
        <v>149</v>
      </c>
      <c r="AU179" s="231" t="s">
        <v>87</v>
      </c>
      <c r="AY179" s="18" t="s">
        <v>146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8" t="s">
        <v>85</v>
      </c>
      <c r="BK179" s="232">
        <f>ROUND(I179*H179,2)</f>
        <v>0</v>
      </c>
      <c r="BL179" s="18" t="s">
        <v>154</v>
      </c>
      <c r="BM179" s="231" t="s">
        <v>600</v>
      </c>
    </row>
    <row r="180" s="12" customFormat="1" ht="22.8" customHeight="1">
      <c r="A180" s="12"/>
      <c r="B180" s="204"/>
      <c r="C180" s="205"/>
      <c r="D180" s="206" t="s">
        <v>76</v>
      </c>
      <c r="E180" s="218" t="s">
        <v>286</v>
      </c>
      <c r="F180" s="218" t="s">
        <v>751</v>
      </c>
      <c r="G180" s="205"/>
      <c r="H180" s="205"/>
      <c r="I180" s="208"/>
      <c r="J180" s="219">
        <f>BK180</f>
        <v>0</v>
      </c>
      <c r="K180" s="205"/>
      <c r="L180" s="210"/>
      <c r="M180" s="211"/>
      <c r="N180" s="212"/>
      <c r="O180" s="212"/>
      <c r="P180" s="213">
        <f>SUM(P181:P195)</f>
        <v>0</v>
      </c>
      <c r="Q180" s="212"/>
      <c r="R180" s="213">
        <f>SUM(R181:R195)</f>
        <v>0</v>
      </c>
      <c r="S180" s="212"/>
      <c r="T180" s="214">
        <f>SUM(T181:T195)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5" t="s">
        <v>87</v>
      </c>
      <c r="AT180" s="216" t="s">
        <v>76</v>
      </c>
      <c r="AU180" s="216" t="s">
        <v>85</v>
      </c>
      <c r="AY180" s="215" t="s">
        <v>146</v>
      </c>
      <c r="BK180" s="217">
        <f>SUM(BK181:BK195)</f>
        <v>0</v>
      </c>
    </row>
    <row r="181" s="2" customFormat="1" ht="21.75" customHeight="1">
      <c r="A181" s="39"/>
      <c r="B181" s="40"/>
      <c r="C181" s="220" t="s">
        <v>366</v>
      </c>
      <c r="D181" s="220" t="s">
        <v>149</v>
      </c>
      <c r="E181" s="221" t="s">
        <v>752</v>
      </c>
      <c r="F181" s="222" t="s">
        <v>753</v>
      </c>
      <c r="G181" s="223" t="s">
        <v>212</v>
      </c>
      <c r="H181" s="224">
        <v>88</v>
      </c>
      <c r="I181" s="225"/>
      <c r="J181" s="226">
        <f>ROUND(I181*H181,2)</f>
        <v>0</v>
      </c>
      <c r="K181" s="222" t="s">
        <v>1</v>
      </c>
      <c r="L181" s="45"/>
      <c r="M181" s="227" t="s">
        <v>1</v>
      </c>
      <c r="N181" s="228" t="s">
        <v>42</v>
      </c>
      <c r="O181" s="92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1" t="s">
        <v>247</v>
      </c>
      <c r="AT181" s="231" t="s">
        <v>149</v>
      </c>
      <c r="AU181" s="231" t="s">
        <v>87</v>
      </c>
      <c r="AY181" s="18" t="s">
        <v>146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8" t="s">
        <v>85</v>
      </c>
      <c r="BK181" s="232">
        <f>ROUND(I181*H181,2)</f>
        <v>0</v>
      </c>
      <c r="BL181" s="18" t="s">
        <v>247</v>
      </c>
      <c r="BM181" s="231" t="s">
        <v>624</v>
      </c>
    </row>
    <row r="182" s="2" customFormat="1">
      <c r="A182" s="39"/>
      <c r="B182" s="40"/>
      <c r="C182" s="41"/>
      <c r="D182" s="235" t="s">
        <v>691</v>
      </c>
      <c r="E182" s="41"/>
      <c r="F182" s="291" t="s">
        <v>754</v>
      </c>
      <c r="G182" s="41"/>
      <c r="H182" s="41"/>
      <c r="I182" s="292"/>
      <c r="J182" s="41"/>
      <c r="K182" s="41"/>
      <c r="L182" s="45"/>
      <c r="M182" s="293"/>
      <c r="N182" s="294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691</v>
      </c>
      <c r="AU182" s="18" t="s">
        <v>87</v>
      </c>
    </row>
    <row r="183" s="2" customFormat="1" ht="24.15" customHeight="1">
      <c r="A183" s="39"/>
      <c r="B183" s="40"/>
      <c r="C183" s="220" t="s">
        <v>370</v>
      </c>
      <c r="D183" s="220" t="s">
        <v>149</v>
      </c>
      <c r="E183" s="221" t="s">
        <v>755</v>
      </c>
      <c r="F183" s="222" t="s">
        <v>756</v>
      </c>
      <c r="G183" s="223" t="s">
        <v>212</v>
      </c>
      <c r="H183" s="224">
        <v>54</v>
      </c>
      <c r="I183" s="225"/>
      <c r="J183" s="226">
        <f>ROUND(I183*H183,2)</f>
        <v>0</v>
      </c>
      <c r="K183" s="222" t="s">
        <v>1</v>
      </c>
      <c r="L183" s="45"/>
      <c r="M183" s="227" t="s">
        <v>1</v>
      </c>
      <c r="N183" s="228" t="s">
        <v>42</v>
      </c>
      <c r="O183" s="92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1" t="s">
        <v>247</v>
      </c>
      <c r="AT183" s="231" t="s">
        <v>149</v>
      </c>
      <c r="AU183" s="231" t="s">
        <v>87</v>
      </c>
      <c r="AY183" s="18" t="s">
        <v>146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8" t="s">
        <v>85</v>
      </c>
      <c r="BK183" s="232">
        <f>ROUND(I183*H183,2)</f>
        <v>0</v>
      </c>
      <c r="BL183" s="18" t="s">
        <v>247</v>
      </c>
      <c r="BM183" s="231" t="s">
        <v>635</v>
      </c>
    </row>
    <row r="184" s="2" customFormat="1">
      <c r="A184" s="39"/>
      <c r="B184" s="40"/>
      <c r="C184" s="41"/>
      <c r="D184" s="235" t="s">
        <v>691</v>
      </c>
      <c r="E184" s="41"/>
      <c r="F184" s="291" t="s">
        <v>754</v>
      </c>
      <c r="G184" s="41"/>
      <c r="H184" s="41"/>
      <c r="I184" s="292"/>
      <c r="J184" s="41"/>
      <c r="K184" s="41"/>
      <c r="L184" s="45"/>
      <c r="M184" s="293"/>
      <c r="N184" s="294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691</v>
      </c>
      <c r="AU184" s="18" t="s">
        <v>87</v>
      </c>
    </row>
    <row r="185" s="2" customFormat="1" ht="24.15" customHeight="1">
      <c r="A185" s="39"/>
      <c r="B185" s="40"/>
      <c r="C185" s="220" t="s">
        <v>374</v>
      </c>
      <c r="D185" s="220" t="s">
        <v>149</v>
      </c>
      <c r="E185" s="221" t="s">
        <v>757</v>
      </c>
      <c r="F185" s="222" t="s">
        <v>758</v>
      </c>
      <c r="G185" s="223" t="s">
        <v>212</v>
      </c>
      <c r="H185" s="224">
        <v>12</v>
      </c>
      <c r="I185" s="225"/>
      <c r="J185" s="226">
        <f>ROUND(I185*H185,2)</f>
        <v>0</v>
      </c>
      <c r="K185" s="222" t="s">
        <v>1</v>
      </c>
      <c r="L185" s="45"/>
      <c r="M185" s="227" t="s">
        <v>1</v>
      </c>
      <c r="N185" s="228" t="s">
        <v>42</v>
      </c>
      <c r="O185" s="92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1" t="s">
        <v>247</v>
      </c>
      <c r="AT185" s="231" t="s">
        <v>149</v>
      </c>
      <c r="AU185" s="231" t="s">
        <v>87</v>
      </c>
      <c r="AY185" s="18" t="s">
        <v>146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8" t="s">
        <v>85</v>
      </c>
      <c r="BK185" s="232">
        <f>ROUND(I185*H185,2)</f>
        <v>0</v>
      </c>
      <c r="BL185" s="18" t="s">
        <v>247</v>
      </c>
      <c r="BM185" s="231" t="s">
        <v>759</v>
      </c>
    </row>
    <row r="186" s="2" customFormat="1">
      <c r="A186" s="39"/>
      <c r="B186" s="40"/>
      <c r="C186" s="41"/>
      <c r="D186" s="235" t="s">
        <v>691</v>
      </c>
      <c r="E186" s="41"/>
      <c r="F186" s="291" t="s">
        <v>754</v>
      </c>
      <c r="G186" s="41"/>
      <c r="H186" s="41"/>
      <c r="I186" s="292"/>
      <c r="J186" s="41"/>
      <c r="K186" s="41"/>
      <c r="L186" s="45"/>
      <c r="M186" s="293"/>
      <c r="N186" s="294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691</v>
      </c>
      <c r="AU186" s="18" t="s">
        <v>87</v>
      </c>
    </row>
    <row r="187" s="2" customFormat="1" ht="24.15" customHeight="1">
      <c r="A187" s="39"/>
      <c r="B187" s="40"/>
      <c r="C187" s="220" t="s">
        <v>378</v>
      </c>
      <c r="D187" s="220" t="s">
        <v>149</v>
      </c>
      <c r="E187" s="221" t="s">
        <v>760</v>
      </c>
      <c r="F187" s="222" t="s">
        <v>761</v>
      </c>
      <c r="G187" s="223" t="s">
        <v>212</v>
      </c>
      <c r="H187" s="224">
        <v>20</v>
      </c>
      <c r="I187" s="225"/>
      <c r="J187" s="226">
        <f>ROUND(I187*H187,2)</f>
        <v>0</v>
      </c>
      <c r="K187" s="222" t="s">
        <v>1</v>
      </c>
      <c r="L187" s="45"/>
      <c r="M187" s="227" t="s">
        <v>1</v>
      </c>
      <c r="N187" s="228" t="s">
        <v>42</v>
      </c>
      <c r="O187" s="92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1" t="s">
        <v>247</v>
      </c>
      <c r="AT187" s="231" t="s">
        <v>149</v>
      </c>
      <c r="AU187" s="231" t="s">
        <v>87</v>
      </c>
      <c r="AY187" s="18" t="s">
        <v>146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8" t="s">
        <v>85</v>
      </c>
      <c r="BK187" s="232">
        <f>ROUND(I187*H187,2)</f>
        <v>0</v>
      </c>
      <c r="BL187" s="18" t="s">
        <v>247</v>
      </c>
      <c r="BM187" s="231" t="s">
        <v>762</v>
      </c>
    </row>
    <row r="188" s="2" customFormat="1">
      <c r="A188" s="39"/>
      <c r="B188" s="40"/>
      <c r="C188" s="41"/>
      <c r="D188" s="235" t="s">
        <v>691</v>
      </c>
      <c r="E188" s="41"/>
      <c r="F188" s="291" t="s">
        <v>763</v>
      </c>
      <c r="G188" s="41"/>
      <c r="H188" s="41"/>
      <c r="I188" s="292"/>
      <c r="J188" s="41"/>
      <c r="K188" s="41"/>
      <c r="L188" s="45"/>
      <c r="M188" s="293"/>
      <c r="N188" s="294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691</v>
      </c>
      <c r="AU188" s="18" t="s">
        <v>87</v>
      </c>
    </row>
    <row r="189" s="2" customFormat="1" ht="24.15" customHeight="1">
      <c r="A189" s="39"/>
      <c r="B189" s="40"/>
      <c r="C189" s="220" t="s">
        <v>382</v>
      </c>
      <c r="D189" s="220" t="s">
        <v>149</v>
      </c>
      <c r="E189" s="221" t="s">
        <v>764</v>
      </c>
      <c r="F189" s="222" t="s">
        <v>765</v>
      </c>
      <c r="G189" s="223" t="s">
        <v>212</v>
      </c>
      <c r="H189" s="224">
        <v>20</v>
      </c>
      <c r="I189" s="225"/>
      <c r="J189" s="226">
        <f>ROUND(I189*H189,2)</f>
        <v>0</v>
      </c>
      <c r="K189" s="222" t="s">
        <v>1</v>
      </c>
      <c r="L189" s="45"/>
      <c r="M189" s="227" t="s">
        <v>1</v>
      </c>
      <c r="N189" s="228" t="s">
        <v>42</v>
      </c>
      <c r="O189" s="92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1" t="s">
        <v>247</v>
      </c>
      <c r="AT189" s="231" t="s">
        <v>149</v>
      </c>
      <c r="AU189" s="231" t="s">
        <v>87</v>
      </c>
      <c r="AY189" s="18" t="s">
        <v>146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8" t="s">
        <v>85</v>
      </c>
      <c r="BK189" s="232">
        <f>ROUND(I189*H189,2)</f>
        <v>0</v>
      </c>
      <c r="BL189" s="18" t="s">
        <v>247</v>
      </c>
      <c r="BM189" s="231" t="s">
        <v>766</v>
      </c>
    </row>
    <row r="190" s="2" customFormat="1">
      <c r="A190" s="39"/>
      <c r="B190" s="40"/>
      <c r="C190" s="41"/>
      <c r="D190" s="235" t="s">
        <v>691</v>
      </c>
      <c r="E190" s="41"/>
      <c r="F190" s="291" t="s">
        <v>763</v>
      </c>
      <c r="G190" s="41"/>
      <c r="H190" s="41"/>
      <c r="I190" s="292"/>
      <c r="J190" s="41"/>
      <c r="K190" s="41"/>
      <c r="L190" s="45"/>
      <c r="M190" s="293"/>
      <c r="N190" s="294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691</v>
      </c>
      <c r="AU190" s="18" t="s">
        <v>87</v>
      </c>
    </row>
    <row r="191" s="2" customFormat="1" ht="24.15" customHeight="1">
      <c r="A191" s="39"/>
      <c r="B191" s="40"/>
      <c r="C191" s="220" t="s">
        <v>386</v>
      </c>
      <c r="D191" s="220" t="s">
        <v>149</v>
      </c>
      <c r="E191" s="221" t="s">
        <v>767</v>
      </c>
      <c r="F191" s="222" t="s">
        <v>768</v>
      </c>
      <c r="G191" s="223" t="s">
        <v>212</v>
      </c>
      <c r="H191" s="224">
        <v>47</v>
      </c>
      <c r="I191" s="225"/>
      <c r="J191" s="226">
        <f>ROUND(I191*H191,2)</f>
        <v>0</v>
      </c>
      <c r="K191" s="222" t="s">
        <v>1</v>
      </c>
      <c r="L191" s="45"/>
      <c r="M191" s="227" t="s">
        <v>1</v>
      </c>
      <c r="N191" s="228" t="s">
        <v>42</v>
      </c>
      <c r="O191" s="92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1" t="s">
        <v>247</v>
      </c>
      <c r="AT191" s="231" t="s">
        <v>149</v>
      </c>
      <c r="AU191" s="231" t="s">
        <v>87</v>
      </c>
      <c r="AY191" s="18" t="s">
        <v>146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8" t="s">
        <v>85</v>
      </c>
      <c r="BK191" s="232">
        <f>ROUND(I191*H191,2)</f>
        <v>0</v>
      </c>
      <c r="BL191" s="18" t="s">
        <v>247</v>
      </c>
      <c r="BM191" s="231" t="s">
        <v>769</v>
      </c>
    </row>
    <row r="192" s="2" customFormat="1">
      <c r="A192" s="39"/>
      <c r="B192" s="40"/>
      <c r="C192" s="41"/>
      <c r="D192" s="235" t="s">
        <v>691</v>
      </c>
      <c r="E192" s="41"/>
      <c r="F192" s="291" t="s">
        <v>692</v>
      </c>
      <c r="G192" s="41"/>
      <c r="H192" s="41"/>
      <c r="I192" s="292"/>
      <c r="J192" s="41"/>
      <c r="K192" s="41"/>
      <c r="L192" s="45"/>
      <c r="M192" s="293"/>
      <c r="N192" s="294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691</v>
      </c>
      <c r="AU192" s="18" t="s">
        <v>87</v>
      </c>
    </row>
    <row r="193" s="2" customFormat="1" ht="24.15" customHeight="1">
      <c r="A193" s="39"/>
      <c r="B193" s="40"/>
      <c r="C193" s="220" t="s">
        <v>390</v>
      </c>
      <c r="D193" s="220" t="s">
        <v>149</v>
      </c>
      <c r="E193" s="221" t="s">
        <v>770</v>
      </c>
      <c r="F193" s="222" t="s">
        <v>771</v>
      </c>
      <c r="G193" s="223" t="s">
        <v>212</v>
      </c>
      <c r="H193" s="224">
        <v>20</v>
      </c>
      <c r="I193" s="225"/>
      <c r="J193" s="226">
        <f>ROUND(I193*H193,2)</f>
        <v>0</v>
      </c>
      <c r="K193" s="222" t="s">
        <v>1</v>
      </c>
      <c r="L193" s="45"/>
      <c r="M193" s="227" t="s">
        <v>1</v>
      </c>
      <c r="N193" s="228" t="s">
        <v>42</v>
      </c>
      <c r="O193" s="92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1" t="s">
        <v>247</v>
      </c>
      <c r="AT193" s="231" t="s">
        <v>149</v>
      </c>
      <c r="AU193" s="231" t="s">
        <v>87</v>
      </c>
      <c r="AY193" s="18" t="s">
        <v>146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8" t="s">
        <v>85</v>
      </c>
      <c r="BK193" s="232">
        <f>ROUND(I193*H193,2)</f>
        <v>0</v>
      </c>
      <c r="BL193" s="18" t="s">
        <v>247</v>
      </c>
      <c r="BM193" s="231" t="s">
        <v>772</v>
      </c>
    </row>
    <row r="194" s="2" customFormat="1">
      <c r="A194" s="39"/>
      <c r="B194" s="40"/>
      <c r="C194" s="41"/>
      <c r="D194" s="235" t="s">
        <v>691</v>
      </c>
      <c r="E194" s="41"/>
      <c r="F194" s="291" t="s">
        <v>692</v>
      </c>
      <c r="G194" s="41"/>
      <c r="H194" s="41"/>
      <c r="I194" s="292"/>
      <c r="J194" s="41"/>
      <c r="K194" s="41"/>
      <c r="L194" s="45"/>
      <c r="M194" s="293"/>
      <c r="N194" s="294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691</v>
      </c>
      <c r="AU194" s="18" t="s">
        <v>87</v>
      </c>
    </row>
    <row r="195" s="2" customFormat="1" ht="16.5" customHeight="1">
      <c r="A195" s="39"/>
      <c r="B195" s="40"/>
      <c r="C195" s="220" t="s">
        <v>394</v>
      </c>
      <c r="D195" s="220" t="s">
        <v>149</v>
      </c>
      <c r="E195" s="221" t="s">
        <v>695</v>
      </c>
      <c r="F195" s="222" t="s">
        <v>773</v>
      </c>
      <c r="G195" s="223" t="s">
        <v>674</v>
      </c>
      <c r="H195" s="224">
        <v>5</v>
      </c>
      <c r="I195" s="225"/>
      <c r="J195" s="226">
        <f>ROUND(I195*H195,2)</f>
        <v>0</v>
      </c>
      <c r="K195" s="222" t="s">
        <v>1</v>
      </c>
      <c r="L195" s="45"/>
      <c r="M195" s="227" t="s">
        <v>1</v>
      </c>
      <c r="N195" s="228" t="s">
        <v>42</v>
      </c>
      <c r="O195" s="92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1" t="s">
        <v>247</v>
      </c>
      <c r="AT195" s="231" t="s">
        <v>149</v>
      </c>
      <c r="AU195" s="231" t="s">
        <v>87</v>
      </c>
      <c r="AY195" s="18" t="s">
        <v>146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8" t="s">
        <v>85</v>
      </c>
      <c r="BK195" s="232">
        <f>ROUND(I195*H195,2)</f>
        <v>0</v>
      </c>
      <c r="BL195" s="18" t="s">
        <v>247</v>
      </c>
      <c r="BM195" s="231" t="s">
        <v>774</v>
      </c>
    </row>
    <row r="196" s="12" customFormat="1" ht="22.8" customHeight="1">
      <c r="A196" s="12"/>
      <c r="B196" s="204"/>
      <c r="C196" s="205"/>
      <c r="D196" s="206" t="s">
        <v>76</v>
      </c>
      <c r="E196" s="218" t="s">
        <v>775</v>
      </c>
      <c r="F196" s="218" t="s">
        <v>776</v>
      </c>
      <c r="G196" s="205"/>
      <c r="H196" s="205"/>
      <c r="I196" s="208"/>
      <c r="J196" s="219">
        <f>BK196</f>
        <v>0</v>
      </c>
      <c r="K196" s="205"/>
      <c r="L196" s="210"/>
      <c r="M196" s="211"/>
      <c r="N196" s="212"/>
      <c r="O196" s="212"/>
      <c r="P196" s="213">
        <f>SUM(P197:P229)</f>
        <v>0</v>
      </c>
      <c r="Q196" s="212"/>
      <c r="R196" s="213">
        <f>SUM(R197:R229)</f>
        <v>0</v>
      </c>
      <c r="S196" s="212"/>
      <c r="T196" s="214">
        <f>SUM(T197:T229)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5" t="s">
        <v>85</v>
      </c>
      <c r="AT196" s="216" t="s">
        <v>76</v>
      </c>
      <c r="AU196" s="216" t="s">
        <v>85</v>
      </c>
      <c r="AY196" s="215" t="s">
        <v>146</v>
      </c>
      <c r="BK196" s="217">
        <f>SUM(BK197:BK229)</f>
        <v>0</v>
      </c>
    </row>
    <row r="197" s="2" customFormat="1" ht="16.5" customHeight="1">
      <c r="A197" s="39"/>
      <c r="B197" s="40"/>
      <c r="C197" s="220" t="s">
        <v>398</v>
      </c>
      <c r="D197" s="220" t="s">
        <v>149</v>
      </c>
      <c r="E197" s="221" t="s">
        <v>777</v>
      </c>
      <c r="F197" s="222" t="s">
        <v>778</v>
      </c>
      <c r="G197" s="223" t="s">
        <v>660</v>
      </c>
      <c r="H197" s="224">
        <v>8</v>
      </c>
      <c r="I197" s="225"/>
      <c r="J197" s="226">
        <f>ROUND(I197*H197,2)</f>
        <v>0</v>
      </c>
      <c r="K197" s="222" t="s">
        <v>1</v>
      </c>
      <c r="L197" s="45"/>
      <c r="M197" s="227" t="s">
        <v>1</v>
      </c>
      <c r="N197" s="228" t="s">
        <v>42</v>
      </c>
      <c r="O197" s="92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1" t="s">
        <v>154</v>
      </c>
      <c r="AT197" s="231" t="s">
        <v>149</v>
      </c>
      <c r="AU197" s="231" t="s">
        <v>87</v>
      </c>
      <c r="AY197" s="18" t="s">
        <v>146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8" t="s">
        <v>85</v>
      </c>
      <c r="BK197" s="232">
        <f>ROUND(I197*H197,2)</f>
        <v>0</v>
      </c>
      <c r="BL197" s="18" t="s">
        <v>154</v>
      </c>
      <c r="BM197" s="231" t="s">
        <v>779</v>
      </c>
    </row>
    <row r="198" s="2" customFormat="1" ht="24.15" customHeight="1">
      <c r="A198" s="39"/>
      <c r="B198" s="40"/>
      <c r="C198" s="267" t="s">
        <v>404</v>
      </c>
      <c r="D198" s="267" t="s">
        <v>298</v>
      </c>
      <c r="E198" s="268" t="s">
        <v>780</v>
      </c>
      <c r="F198" s="269" t="s">
        <v>781</v>
      </c>
      <c r="G198" s="270" t="s">
        <v>660</v>
      </c>
      <c r="H198" s="271">
        <v>8</v>
      </c>
      <c r="I198" s="272"/>
      <c r="J198" s="273">
        <f>ROUND(I198*H198,2)</f>
        <v>0</v>
      </c>
      <c r="K198" s="269" t="s">
        <v>1</v>
      </c>
      <c r="L198" s="274"/>
      <c r="M198" s="275" t="s">
        <v>1</v>
      </c>
      <c r="N198" s="276" t="s">
        <v>42</v>
      </c>
      <c r="O198" s="92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1" t="s">
        <v>193</v>
      </c>
      <c r="AT198" s="231" t="s">
        <v>298</v>
      </c>
      <c r="AU198" s="231" t="s">
        <v>87</v>
      </c>
      <c r="AY198" s="18" t="s">
        <v>146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8" t="s">
        <v>85</v>
      </c>
      <c r="BK198" s="232">
        <f>ROUND(I198*H198,2)</f>
        <v>0</v>
      </c>
      <c r="BL198" s="18" t="s">
        <v>154</v>
      </c>
      <c r="BM198" s="231" t="s">
        <v>782</v>
      </c>
    </row>
    <row r="199" s="2" customFormat="1">
      <c r="A199" s="39"/>
      <c r="B199" s="40"/>
      <c r="C199" s="41"/>
      <c r="D199" s="235" t="s">
        <v>691</v>
      </c>
      <c r="E199" s="41"/>
      <c r="F199" s="291" t="s">
        <v>783</v>
      </c>
      <c r="G199" s="41"/>
      <c r="H199" s="41"/>
      <c r="I199" s="292"/>
      <c r="J199" s="41"/>
      <c r="K199" s="41"/>
      <c r="L199" s="45"/>
      <c r="M199" s="293"/>
      <c r="N199" s="294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691</v>
      </c>
      <c r="AU199" s="18" t="s">
        <v>87</v>
      </c>
    </row>
    <row r="200" s="2" customFormat="1" ht="24.15" customHeight="1">
      <c r="A200" s="39"/>
      <c r="B200" s="40"/>
      <c r="C200" s="267" t="s">
        <v>417</v>
      </c>
      <c r="D200" s="267" t="s">
        <v>298</v>
      </c>
      <c r="E200" s="268" t="s">
        <v>784</v>
      </c>
      <c r="F200" s="269" t="s">
        <v>785</v>
      </c>
      <c r="G200" s="270" t="s">
        <v>660</v>
      </c>
      <c r="H200" s="271">
        <v>8</v>
      </c>
      <c r="I200" s="272"/>
      <c r="J200" s="273">
        <f>ROUND(I200*H200,2)</f>
        <v>0</v>
      </c>
      <c r="K200" s="269" t="s">
        <v>1</v>
      </c>
      <c r="L200" s="274"/>
      <c r="M200" s="275" t="s">
        <v>1</v>
      </c>
      <c r="N200" s="276" t="s">
        <v>42</v>
      </c>
      <c r="O200" s="92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1" t="s">
        <v>193</v>
      </c>
      <c r="AT200" s="231" t="s">
        <v>298</v>
      </c>
      <c r="AU200" s="231" t="s">
        <v>87</v>
      </c>
      <c r="AY200" s="18" t="s">
        <v>146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8" t="s">
        <v>85</v>
      </c>
      <c r="BK200" s="232">
        <f>ROUND(I200*H200,2)</f>
        <v>0</v>
      </c>
      <c r="BL200" s="18" t="s">
        <v>154</v>
      </c>
      <c r="BM200" s="231" t="s">
        <v>786</v>
      </c>
    </row>
    <row r="201" s="2" customFormat="1" ht="16.5" customHeight="1">
      <c r="A201" s="39"/>
      <c r="B201" s="40"/>
      <c r="C201" s="267" t="s">
        <v>422</v>
      </c>
      <c r="D201" s="267" t="s">
        <v>298</v>
      </c>
      <c r="E201" s="268" t="s">
        <v>787</v>
      </c>
      <c r="F201" s="269" t="s">
        <v>788</v>
      </c>
      <c r="G201" s="270" t="s">
        <v>660</v>
      </c>
      <c r="H201" s="271">
        <v>8</v>
      </c>
      <c r="I201" s="272"/>
      <c r="J201" s="273">
        <f>ROUND(I201*H201,2)</f>
        <v>0</v>
      </c>
      <c r="K201" s="269" t="s">
        <v>1</v>
      </c>
      <c r="L201" s="274"/>
      <c r="M201" s="275" t="s">
        <v>1</v>
      </c>
      <c r="N201" s="276" t="s">
        <v>42</v>
      </c>
      <c r="O201" s="92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1" t="s">
        <v>193</v>
      </c>
      <c r="AT201" s="231" t="s">
        <v>298</v>
      </c>
      <c r="AU201" s="231" t="s">
        <v>87</v>
      </c>
      <c r="AY201" s="18" t="s">
        <v>146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8" t="s">
        <v>85</v>
      </c>
      <c r="BK201" s="232">
        <f>ROUND(I201*H201,2)</f>
        <v>0</v>
      </c>
      <c r="BL201" s="18" t="s">
        <v>154</v>
      </c>
      <c r="BM201" s="231" t="s">
        <v>789</v>
      </c>
    </row>
    <row r="202" s="2" customFormat="1" ht="24.15" customHeight="1">
      <c r="A202" s="39"/>
      <c r="B202" s="40"/>
      <c r="C202" s="220" t="s">
        <v>432</v>
      </c>
      <c r="D202" s="220" t="s">
        <v>149</v>
      </c>
      <c r="E202" s="221" t="s">
        <v>790</v>
      </c>
      <c r="F202" s="222" t="s">
        <v>791</v>
      </c>
      <c r="G202" s="223" t="s">
        <v>660</v>
      </c>
      <c r="H202" s="224">
        <v>8</v>
      </c>
      <c r="I202" s="225"/>
      <c r="J202" s="226">
        <f>ROUND(I202*H202,2)</f>
        <v>0</v>
      </c>
      <c r="K202" s="222" t="s">
        <v>1</v>
      </c>
      <c r="L202" s="45"/>
      <c r="M202" s="227" t="s">
        <v>1</v>
      </c>
      <c r="N202" s="228" t="s">
        <v>42</v>
      </c>
      <c r="O202" s="92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1" t="s">
        <v>154</v>
      </c>
      <c r="AT202" s="231" t="s">
        <v>149</v>
      </c>
      <c r="AU202" s="231" t="s">
        <v>87</v>
      </c>
      <c r="AY202" s="18" t="s">
        <v>146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8" t="s">
        <v>85</v>
      </c>
      <c r="BK202" s="232">
        <f>ROUND(I202*H202,2)</f>
        <v>0</v>
      </c>
      <c r="BL202" s="18" t="s">
        <v>154</v>
      </c>
      <c r="BM202" s="231" t="s">
        <v>792</v>
      </c>
    </row>
    <row r="203" s="2" customFormat="1" ht="24.15" customHeight="1">
      <c r="A203" s="39"/>
      <c r="B203" s="40"/>
      <c r="C203" s="267" t="s">
        <v>437</v>
      </c>
      <c r="D203" s="267" t="s">
        <v>298</v>
      </c>
      <c r="E203" s="268" t="s">
        <v>780</v>
      </c>
      <c r="F203" s="269" t="s">
        <v>781</v>
      </c>
      <c r="G203" s="270" t="s">
        <v>660</v>
      </c>
      <c r="H203" s="271">
        <v>8</v>
      </c>
      <c r="I203" s="272"/>
      <c r="J203" s="273">
        <f>ROUND(I203*H203,2)</f>
        <v>0</v>
      </c>
      <c r="K203" s="269" t="s">
        <v>1</v>
      </c>
      <c r="L203" s="274"/>
      <c r="M203" s="275" t="s">
        <v>1</v>
      </c>
      <c r="N203" s="276" t="s">
        <v>42</v>
      </c>
      <c r="O203" s="92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1" t="s">
        <v>193</v>
      </c>
      <c r="AT203" s="231" t="s">
        <v>298</v>
      </c>
      <c r="AU203" s="231" t="s">
        <v>87</v>
      </c>
      <c r="AY203" s="18" t="s">
        <v>146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8" t="s">
        <v>85</v>
      </c>
      <c r="BK203" s="232">
        <f>ROUND(I203*H203,2)</f>
        <v>0</v>
      </c>
      <c r="BL203" s="18" t="s">
        <v>154</v>
      </c>
      <c r="BM203" s="231" t="s">
        <v>793</v>
      </c>
    </row>
    <row r="204" s="2" customFormat="1">
      <c r="A204" s="39"/>
      <c r="B204" s="40"/>
      <c r="C204" s="41"/>
      <c r="D204" s="235" t="s">
        <v>691</v>
      </c>
      <c r="E204" s="41"/>
      <c r="F204" s="291" t="s">
        <v>794</v>
      </c>
      <c r="G204" s="41"/>
      <c r="H204" s="41"/>
      <c r="I204" s="292"/>
      <c r="J204" s="41"/>
      <c r="K204" s="41"/>
      <c r="L204" s="45"/>
      <c r="M204" s="293"/>
      <c r="N204" s="294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691</v>
      </c>
      <c r="AU204" s="18" t="s">
        <v>87</v>
      </c>
    </row>
    <row r="205" s="2" customFormat="1" ht="24.15" customHeight="1">
      <c r="A205" s="39"/>
      <c r="B205" s="40"/>
      <c r="C205" s="267" t="s">
        <v>449</v>
      </c>
      <c r="D205" s="267" t="s">
        <v>298</v>
      </c>
      <c r="E205" s="268" t="s">
        <v>784</v>
      </c>
      <c r="F205" s="269" t="s">
        <v>785</v>
      </c>
      <c r="G205" s="270" t="s">
        <v>660</v>
      </c>
      <c r="H205" s="271">
        <v>8</v>
      </c>
      <c r="I205" s="272"/>
      <c r="J205" s="273">
        <f>ROUND(I205*H205,2)</f>
        <v>0</v>
      </c>
      <c r="K205" s="269" t="s">
        <v>1</v>
      </c>
      <c r="L205" s="274"/>
      <c r="M205" s="275" t="s">
        <v>1</v>
      </c>
      <c r="N205" s="276" t="s">
        <v>42</v>
      </c>
      <c r="O205" s="92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1" t="s">
        <v>193</v>
      </c>
      <c r="AT205" s="231" t="s">
        <v>298</v>
      </c>
      <c r="AU205" s="231" t="s">
        <v>87</v>
      </c>
      <c r="AY205" s="18" t="s">
        <v>146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8" t="s">
        <v>85</v>
      </c>
      <c r="BK205" s="232">
        <f>ROUND(I205*H205,2)</f>
        <v>0</v>
      </c>
      <c r="BL205" s="18" t="s">
        <v>154</v>
      </c>
      <c r="BM205" s="231" t="s">
        <v>795</v>
      </c>
    </row>
    <row r="206" s="2" customFormat="1">
      <c r="A206" s="39"/>
      <c r="B206" s="40"/>
      <c r="C206" s="41"/>
      <c r="D206" s="235" t="s">
        <v>691</v>
      </c>
      <c r="E206" s="41"/>
      <c r="F206" s="291" t="s">
        <v>796</v>
      </c>
      <c r="G206" s="41"/>
      <c r="H206" s="41"/>
      <c r="I206" s="292"/>
      <c r="J206" s="41"/>
      <c r="K206" s="41"/>
      <c r="L206" s="45"/>
      <c r="M206" s="293"/>
      <c r="N206" s="294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691</v>
      </c>
      <c r="AU206" s="18" t="s">
        <v>87</v>
      </c>
    </row>
    <row r="207" s="2" customFormat="1" ht="24.15" customHeight="1">
      <c r="A207" s="39"/>
      <c r="B207" s="40"/>
      <c r="C207" s="267" t="s">
        <v>461</v>
      </c>
      <c r="D207" s="267" t="s">
        <v>298</v>
      </c>
      <c r="E207" s="268" t="s">
        <v>797</v>
      </c>
      <c r="F207" s="269" t="s">
        <v>798</v>
      </c>
      <c r="G207" s="270" t="s">
        <v>660</v>
      </c>
      <c r="H207" s="271">
        <v>8</v>
      </c>
      <c r="I207" s="272"/>
      <c r="J207" s="273">
        <f>ROUND(I207*H207,2)</f>
        <v>0</v>
      </c>
      <c r="K207" s="269" t="s">
        <v>1</v>
      </c>
      <c r="L207" s="274"/>
      <c r="M207" s="275" t="s">
        <v>1</v>
      </c>
      <c r="N207" s="276" t="s">
        <v>42</v>
      </c>
      <c r="O207" s="92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1" t="s">
        <v>193</v>
      </c>
      <c r="AT207" s="231" t="s">
        <v>298</v>
      </c>
      <c r="AU207" s="231" t="s">
        <v>87</v>
      </c>
      <c r="AY207" s="18" t="s">
        <v>146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8" t="s">
        <v>85</v>
      </c>
      <c r="BK207" s="232">
        <f>ROUND(I207*H207,2)</f>
        <v>0</v>
      </c>
      <c r="BL207" s="18" t="s">
        <v>154</v>
      </c>
      <c r="BM207" s="231" t="s">
        <v>799</v>
      </c>
    </row>
    <row r="208" s="2" customFormat="1" ht="16.5" customHeight="1">
      <c r="A208" s="39"/>
      <c r="B208" s="40"/>
      <c r="C208" s="220" t="s">
        <v>473</v>
      </c>
      <c r="D208" s="220" t="s">
        <v>149</v>
      </c>
      <c r="E208" s="221" t="s">
        <v>800</v>
      </c>
      <c r="F208" s="222" t="s">
        <v>801</v>
      </c>
      <c r="G208" s="223" t="s">
        <v>660</v>
      </c>
      <c r="H208" s="224">
        <v>8</v>
      </c>
      <c r="I208" s="225"/>
      <c r="J208" s="226">
        <f>ROUND(I208*H208,2)</f>
        <v>0</v>
      </c>
      <c r="K208" s="222" t="s">
        <v>1</v>
      </c>
      <c r="L208" s="45"/>
      <c r="M208" s="227" t="s">
        <v>1</v>
      </c>
      <c r="N208" s="228" t="s">
        <v>42</v>
      </c>
      <c r="O208" s="92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1" t="s">
        <v>154</v>
      </c>
      <c r="AT208" s="231" t="s">
        <v>149</v>
      </c>
      <c r="AU208" s="231" t="s">
        <v>87</v>
      </c>
      <c r="AY208" s="18" t="s">
        <v>146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8" t="s">
        <v>85</v>
      </c>
      <c r="BK208" s="232">
        <f>ROUND(I208*H208,2)</f>
        <v>0</v>
      </c>
      <c r="BL208" s="18" t="s">
        <v>154</v>
      </c>
      <c r="BM208" s="231" t="s">
        <v>802</v>
      </c>
    </row>
    <row r="209" s="2" customFormat="1" ht="24.15" customHeight="1">
      <c r="A209" s="39"/>
      <c r="B209" s="40"/>
      <c r="C209" s="267" t="s">
        <v>485</v>
      </c>
      <c r="D209" s="267" t="s">
        <v>298</v>
      </c>
      <c r="E209" s="268" t="s">
        <v>803</v>
      </c>
      <c r="F209" s="269" t="s">
        <v>804</v>
      </c>
      <c r="G209" s="270" t="s">
        <v>660</v>
      </c>
      <c r="H209" s="271">
        <v>8</v>
      </c>
      <c r="I209" s="272"/>
      <c r="J209" s="273">
        <f>ROUND(I209*H209,2)</f>
        <v>0</v>
      </c>
      <c r="K209" s="269" t="s">
        <v>1</v>
      </c>
      <c r="L209" s="274"/>
      <c r="M209" s="275" t="s">
        <v>1</v>
      </c>
      <c r="N209" s="276" t="s">
        <v>42</v>
      </c>
      <c r="O209" s="92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1" t="s">
        <v>193</v>
      </c>
      <c r="AT209" s="231" t="s">
        <v>298</v>
      </c>
      <c r="AU209" s="231" t="s">
        <v>87</v>
      </c>
      <c r="AY209" s="18" t="s">
        <v>146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8" t="s">
        <v>85</v>
      </c>
      <c r="BK209" s="232">
        <f>ROUND(I209*H209,2)</f>
        <v>0</v>
      </c>
      <c r="BL209" s="18" t="s">
        <v>154</v>
      </c>
      <c r="BM209" s="231" t="s">
        <v>805</v>
      </c>
    </row>
    <row r="210" s="2" customFormat="1">
      <c r="A210" s="39"/>
      <c r="B210" s="40"/>
      <c r="C210" s="41"/>
      <c r="D210" s="235" t="s">
        <v>691</v>
      </c>
      <c r="E210" s="41"/>
      <c r="F210" s="291" t="s">
        <v>806</v>
      </c>
      <c r="G210" s="41"/>
      <c r="H210" s="41"/>
      <c r="I210" s="292"/>
      <c r="J210" s="41"/>
      <c r="K210" s="41"/>
      <c r="L210" s="45"/>
      <c r="M210" s="293"/>
      <c r="N210" s="294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691</v>
      </c>
      <c r="AU210" s="18" t="s">
        <v>87</v>
      </c>
    </row>
    <row r="211" s="2" customFormat="1" ht="16.5" customHeight="1">
      <c r="A211" s="39"/>
      <c r="B211" s="40"/>
      <c r="C211" s="220" t="s">
        <v>491</v>
      </c>
      <c r="D211" s="220" t="s">
        <v>149</v>
      </c>
      <c r="E211" s="221" t="s">
        <v>807</v>
      </c>
      <c r="F211" s="222" t="s">
        <v>808</v>
      </c>
      <c r="G211" s="223" t="s">
        <v>809</v>
      </c>
      <c r="H211" s="224">
        <v>8</v>
      </c>
      <c r="I211" s="225"/>
      <c r="J211" s="226">
        <f>ROUND(I211*H211,2)</f>
        <v>0</v>
      </c>
      <c r="K211" s="222" t="s">
        <v>1</v>
      </c>
      <c r="L211" s="45"/>
      <c r="M211" s="227" t="s">
        <v>1</v>
      </c>
      <c r="N211" s="228" t="s">
        <v>42</v>
      </c>
      <c r="O211" s="92"/>
      <c r="P211" s="229">
        <f>O211*H211</f>
        <v>0</v>
      </c>
      <c r="Q211" s="229">
        <v>0</v>
      </c>
      <c r="R211" s="229">
        <f>Q211*H211</f>
        <v>0</v>
      </c>
      <c r="S211" s="229">
        <v>0</v>
      </c>
      <c r="T211" s="23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1" t="s">
        <v>154</v>
      </c>
      <c r="AT211" s="231" t="s">
        <v>149</v>
      </c>
      <c r="AU211" s="231" t="s">
        <v>87</v>
      </c>
      <c r="AY211" s="18" t="s">
        <v>146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8" t="s">
        <v>85</v>
      </c>
      <c r="BK211" s="232">
        <f>ROUND(I211*H211,2)</f>
        <v>0</v>
      </c>
      <c r="BL211" s="18" t="s">
        <v>154</v>
      </c>
      <c r="BM211" s="231" t="s">
        <v>810</v>
      </c>
    </row>
    <row r="212" s="2" customFormat="1" ht="21.75" customHeight="1">
      <c r="A212" s="39"/>
      <c r="B212" s="40"/>
      <c r="C212" s="267" t="s">
        <v>495</v>
      </c>
      <c r="D212" s="267" t="s">
        <v>298</v>
      </c>
      <c r="E212" s="268" t="s">
        <v>811</v>
      </c>
      <c r="F212" s="269" t="s">
        <v>812</v>
      </c>
      <c r="G212" s="270" t="s">
        <v>660</v>
      </c>
      <c r="H212" s="271">
        <v>8</v>
      </c>
      <c r="I212" s="272"/>
      <c r="J212" s="273">
        <f>ROUND(I212*H212,2)</f>
        <v>0</v>
      </c>
      <c r="K212" s="269" t="s">
        <v>1</v>
      </c>
      <c r="L212" s="274"/>
      <c r="M212" s="275" t="s">
        <v>1</v>
      </c>
      <c r="N212" s="276" t="s">
        <v>42</v>
      </c>
      <c r="O212" s="92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1" t="s">
        <v>193</v>
      </c>
      <c r="AT212" s="231" t="s">
        <v>298</v>
      </c>
      <c r="AU212" s="231" t="s">
        <v>87</v>
      </c>
      <c r="AY212" s="18" t="s">
        <v>146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8" t="s">
        <v>85</v>
      </c>
      <c r="BK212" s="232">
        <f>ROUND(I212*H212,2)</f>
        <v>0</v>
      </c>
      <c r="BL212" s="18" t="s">
        <v>154</v>
      </c>
      <c r="BM212" s="231" t="s">
        <v>813</v>
      </c>
    </row>
    <row r="213" s="2" customFormat="1">
      <c r="A213" s="39"/>
      <c r="B213" s="40"/>
      <c r="C213" s="41"/>
      <c r="D213" s="235" t="s">
        <v>691</v>
      </c>
      <c r="E213" s="41"/>
      <c r="F213" s="291" t="s">
        <v>814</v>
      </c>
      <c r="G213" s="41"/>
      <c r="H213" s="41"/>
      <c r="I213" s="292"/>
      <c r="J213" s="41"/>
      <c r="K213" s="41"/>
      <c r="L213" s="45"/>
      <c r="M213" s="293"/>
      <c r="N213" s="294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691</v>
      </c>
      <c r="AU213" s="18" t="s">
        <v>87</v>
      </c>
    </row>
    <row r="214" s="2" customFormat="1" ht="21.75" customHeight="1">
      <c r="A214" s="39"/>
      <c r="B214" s="40"/>
      <c r="C214" s="220" t="s">
        <v>499</v>
      </c>
      <c r="D214" s="220" t="s">
        <v>149</v>
      </c>
      <c r="E214" s="221" t="s">
        <v>815</v>
      </c>
      <c r="F214" s="222" t="s">
        <v>816</v>
      </c>
      <c r="G214" s="223" t="s">
        <v>660</v>
      </c>
      <c r="H214" s="224">
        <v>8</v>
      </c>
      <c r="I214" s="225"/>
      <c r="J214" s="226">
        <f>ROUND(I214*H214,2)</f>
        <v>0</v>
      </c>
      <c r="K214" s="222" t="s">
        <v>1</v>
      </c>
      <c r="L214" s="45"/>
      <c r="M214" s="227" t="s">
        <v>1</v>
      </c>
      <c r="N214" s="228" t="s">
        <v>42</v>
      </c>
      <c r="O214" s="92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1" t="s">
        <v>154</v>
      </c>
      <c r="AT214" s="231" t="s">
        <v>149</v>
      </c>
      <c r="AU214" s="231" t="s">
        <v>87</v>
      </c>
      <c r="AY214" s="18" t="s">
        <v>146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8" t="s">
        <v>85</v>
      </c>
      <c r="BK214" s="232">
        <f>ROUND(I214*H214,2)</f>
        <v>0</v>
      </c>
      <c r="BL214" s="18" t="s">
        <v>154</v>
      </c>
      <c r="BM214" s="231" t="s">
        <v>817</v>
      </c>
    </row>
    <row r="215" s="2" customFormat="1" ht="24.15" customHeight="1">
      <c r="A215" s="39"/>
      <c r="B215" s="40"/>
      <c r="C215" s="267" t="s">
        <v>503</v>
      </c>
      <c r="D215" s="267" t="s">
        <v>298</v>
      </c>
      <c r="E215" s="268" t="s">
        <v>818</v>
      </c>
      <c r="F215" s="269" t="s">
        <v>819</v>
      </c>
      <c r="G215" s="270" t="s">
        <v>660</v>
      </c>
      <c r="H215" s="271">
        <v>6</v>
      </c>
      <c r="I215" s="272"/>
      <c r="J215" s="273">
        <f>ROUND(I215*H215,2)</f>
        <v>0</v>
      </c>
      <c r="K215" s="269" t="s">
        <v>1</v>
      </c>
      <c r="L215" s="274"/>
      <c r="M215" s="275" t="s">
        <v>1</v>
      </c>
      <c r="N215" s="276" t="s">
        <v>42</v>
      </c>
      <c r="O215" s="92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1" t="s">
        <v>193</v>
      </c>
      <c r="AT215" s="231" t="s">
        <v>298</v>
      </c>
      <c r="AU215" s="231" t="s">
        <v>87</v>
      </c>
      <c r="AY215" s="18" t="s">
        <v>146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8" t="s">
        <v>85</v>
      </c>
      <c r="BK215" s="232">
        <f>ROUND(I215*H215,2)</f>
        <v>0</v>
      </c>
      <c r="BL215" s="18" t="s">
        <v>154</v>
      </c>
      <c r="BM215" s="231" t="s">
        <v>820</v>
      </c>
    </row>
    <row r="216" s="2" customFormat="1">
      <c r="A216" s="39"/>
      <c r="B216" s="40"/>
      <c r="C216" s="41"/>
      <c r="D216" s="235" t="s">
        <v>691</v>
      </c>
      <c r="E216" s="41"/>
      <c r="F216" s="291" t="s">
        <v>821</v>
      </c>
      <c r="G216" s="41"/>
      <c r="H216" s="41"/>
      <c r="I216" s="292"/>
      <c r="J216" s="41"/>
      <c r="K216" s="41"/>
      <c r="L216" s="45"/>
      <c r="M216" s="293"/>
      <c r="N216" s="294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691</v>
      </c>
      <c r="AU216" s="18" t="s">
        <v>87</v>
      </c>
    </row>
    <row r="217" s="2" customFormat="1" ht="24.15" customHeight="1">
      <c r="A217" s="39"/>
      <c r="B217" s="40"/>
      <c r="C217" s="267" t="s">
        <v>507</v>
      </c>
      <c r="D217" s="267" t="s">
        <v>298</v>
      </c>
      <c r="E217" s="268" t="s">
        <v>822</v>
      </c>
      <c r="F217" s="269" t="s">
        <v>823</v>
      </c>
      <c r="G217" s="270" t="s">
        <v>660</v>
      </c>
      <c r="H217" s="271">
        <v>2</v>
      </c>
      <c r="I217" s="272"/>
      <c r="J217" s="273">
        <f>ROUND(I217*H217,2)</f>
        <v>0</v>
      </c>
      <c r="K217" s="269" t="s">
        <v>1</v>
      </c>
      <c r="L217" s="274"/>
      <c r="M217" s="275" t="s">
        <v>1</v>
      </c>
      <c r="N217" s="276" t="s">
        <v>42</v>
      </c>
      <c r="O217" s="92"/>
      <c r="P217" s="229">
        <f>O217*H217</f>
        <v>0</v>
      </c>
      <c r="Q217" s="229">
        <v>0</v>
      </c>
      <c r="R217" s="229">
        <f>Q217*H217</f>
        <v>0</v>
      </c>
      <c r="S217" s="229">
        <v>0</v>
      </c>
      <c r="T217" s="23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1" t="s">
        <v>193</v>
      </c>
      <c r="AT217" s="231" t="s">
        <v>298</v>
      </c>
      <c r="AU217" s="231" t="s">
        <v>87</v>
      </c>
      <c r="AY217" s="18" t="s">
        <v>146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8" t="s">
        <v>85</v>
      </c>
      <c r="BK217" s="232">
        <f>ROUND(I217*H217,2)</f>
        <v>0</v>
      </c>
      <c r="BL217" s="18" t="s">
        <v>154</v>
      </c>
      <c r="BM217" s="231" t="s">
        <v>824</v>
      </c>
    </row>
    <row r="218" s="2" customFormat="1">
      <c r="A218" s="39"/>
      <c r="B218" s="40"/>
      <c r="C218" s="41"/>
      <c r="D218" s="235" t="s">
        <v>691</v>
      </c>
      <c r="E218" s="41"/>
      <c r="F218" s="291" t="s">
        <v>825</v>
      </c>
      <c r="G218" s="41"/>
      <c r="H218" s="41"/>
      <c r="I218" s="292"/>
      <c r="J218" s="41"/>
      <c r="K218" s="41"/>
      <c r="L218" s="45"/>
      <c r="M218" s="293"/>
      <c r="N218" s="294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691</v>
      </c>
      <c r="AU218" s="18" t="s">
        <v>87</v>
      </c>
    </row>
    <row r="219" s="2" customFormat="1" ht="24.15" customHeight="1">
      <c r="A219" s="39"/>
      <c r="B219" s="40"/>
      <c r="C219" s="267" t="s">
        <v>511</v>
      </c>
      <c r="D219" s="267" t="s">
        <v>298</v>
      </c>
      <c r="E219" s="268" t="s">
        <v>826</v>
      </c>
      <c r="F219" s="269" t="s">
        <v>827</v>
      </c>
      <c r="G219" s="270" t="s">
        <v>660</v>
      </c>
      <c r="H219" s="271">
        <v>8</v>
      </c>
      <c r="I219" s="272"/>
      <c r="J219" s="273">
        <f>ROUND(I219*H219,2)</f>
        <v>0</v>
      </c>
      <c r="K219" s="269" t="s">
        <v>1</v>
      </c>
      <c r="L219" s="274"/>
      <c r="M219" s="275" t="s">
        <v>1</v>
      </c>
      <c r="N219" s="276" t="s">
        <v>42</v>
      </c>
      <c r="O219" s="92"/>
      <c r="P219" s="229">
        <f>O219*H219</f>
        <v>0</v>
      </c>
      <c r="Q219" s="229">
        <v>0</v>
      </c>
      <c r="R219" s="229">
        <f>Q219*H219</f>
        <v>0</v>
      </c>
      <c r="S219" s="229">
        <v>0</v>
      </c>
      <c r="T219" s="23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1" t="s">
        <v>193</v>
      </c>
      <c r="AT219" s="231" t="s">
        <v>298</v>
      </c>
      <c r="AU219" s="231" t="s">
        <v>87</v>
      </c>
      <c r="AY219" s="18" t="s">
        <v>146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8" t="s">
        <v>85</v>
      </c>
      <c r="BK219" s="232">
        <f>ROUND(I219*H219,2)</f>
        <v>0</v>
      </c>
      <c r="BL219" s="18" t="s">
        <v>154</v>
      </c>
      <c r="BM219" s="231" t="s">
        <v>828</v>
      </c>
    </row>
    <row r="220" s="2" customFormat="1" ht="16.5" customHeight="1">
      <c r="A220" s="39"/>
      <c r="B220" s="40"/>
      <c r="C220" s="220" t="s">
        <v>515</v>
      </c>
      <c r="D220" s="220" t="s">
        <v>149</v>
      </c>
      <c r="E220" s="221" t="s">
        <v>807</v>
      </c>
      <c r="F220" s="222" t="s">
        <v>808</v>
      </c>
      <c r="G220" s="223" t="s">
        <v>809</v>
      </c>
      <c r="H220" s="224">
        <v>8</v>
      </c>
      <c r="I220" s="225"/>
      <c r="J220" s="226">
        <f>ROUND(I220*H220,2)</f>
        <v>0</v>
      </c>
      <c r="K220" s="222" t="s">
        <v>1</v>
      </c>
      <c r="L220" s="45"/>
      <c r="M220" s="227" t="s">
        <v>1</v>
      </c>
      <c r="N220" s="228" t="s">
        <v>42</v>
      </c>
      <c r="O220" s="92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1" t="s">
        <v>154</v>
      </c>
      <c r="AT220" s="231" t="s">
        <v>149</v>
      </c>
      <c r="AU220" s="231" t="s">
        <v>87</v>
      </c>
      <c r="AY220" s="18" t="s">
        <v>146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8" t="s">
        <v>85</v>
      </c>
      <c r="BK220" s="232">
        <f>ROUND(I220*H220,2)</f>
        <v>0</v>
      </c>
      <c r="BL220" s="18" t="s">
        <v>154</v>
      </c>
      <c r="BM220" s="231" t="s">
        <v>829</v>
      </c>
    </row>
    <row r="221" s="2" customFormat="1" ht="24.15" customHeight="1">
      <c r="A221" s="39"/>
      <c r="B221" s="40"/>
      <c r="C221" s="267" t="s">
        <v>521</v>
      </c>
      <c r="D221" s="267" t="s">
        <v>298</v>
      </c>
      <c r="E221" s="268" t="s">
        <v>830</v>
      </c>
      <c r="F221" s="269" t="s">
        <v>831</v>
      </c>
      <c r="G221" s="270" t="s">
        <v>660</v>
      </c>
      <c r="H221" s="271">
        <v>8</v>
      </c>
      <c r="I221" s="272"/>
      <c r="J221" s="273">
        <f>ROUND(I221*H221,2)</f>
        <v>0</v>
      </c>
      <c r="K221" s="269" t="s">
        <v>1</v>
      </c>
      <c r="L221" s="274"/>
      <c r="M221" s="275" t="s">
        <v>1</v>
      </c>
      <c r="N221" s="276" t="s">
        <v>42</v>
      </c>
      <c r="O221" s="92"/>
      <c r="P221" s="229">
        <f>O221*H221</f>
        <v>0</v>
      </c>
      <c r="Q221" s="229">
        <v>0</v>
      </c>
      <c r="R221" s="229">
        <f>Q221*H221</f>
        <v>0</v>
      </c>
      <c r="S221" s="229">
        <v>0</v>
      </c>
      <c r="T221" s="23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1" t="s">
        <v>193</v>
      </c>
      <c r="AT221" s="231" t="s">
        <v>298</v>
      </c>
      <c r="AU221" s="231" t="s">
        <v>87</v>
      </c>
      <c r="AY221" s="18" t="s">
        <v>146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8" t="s">
        <v>85</v>
      </c>
      <c r="BK221" s="232">
        <f>ROUND(I221*H221,2)</f>
        <v>0</v>
      </c>
      <c r="BL221" s="18" t="s">
        <v>154</v>
      </c>
      <c r="BM221" s="231" t="s">
        <v>832</v>
      </c>
    </row>
    <row r="222" s="2" customFormat="1">
      <c r="A222" s="39"/>
      <c r="B222" s="40"/>
      <c r="C222" s="41"/>
      <c r="D222" s="235" t="s">
        <v>691</v>
      </c>
      <c r="E222" s="41"/>
      <c r="F222" s="291" t="s">
        <v>814</v>
      </c>
      <c r="G222" s="41"/>
      <c r="H222" s="41"/>
      <c r="I222" s="292"/>
      <c r="J222" s="41"/>
      <c r="K222" s="41"/>
      <c r="L222" s="45"/>
      <c r="M222" s="293"/>
      <c r="N222" s="294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691</v>
      </c>
      <c r="AU222" s="18" t="s">
        <v>87</v>
      </c>
    </row>
    <row r="223" s="2" customFormat="1" ht="16.5" customHeight="1">
      <c r="A223" s="39"/>
      <c r="B223" s="40"/>
      <c r="C223" s="220" t="s">
        <v>525</v>
      </c>
      <c r="D223" s="220" t="s">
        <v>149</v>
      </c>
      <c r="E223" s="221" t="s">
        <v>833</v>
      </c>
      <c r="F223" s="222" t="s">
        <v>834</v>
      </c>
      <c r="G223" s="223" t="s">
        <v>660</v>
      </c>
      <c r="H223" s="224">
        <v>8</v>
      </c>
      <c r="I223" s="225"/>
      <c r="J223" s="226">
        <f>ROUND(I223*H223,2)</f>
        <v>0</v>
      </c>
      <c r="K223" s="222" t="s">
        <v>1</v>
      </c>
      <c r="L223" s="45"/>
      <c r="M223" s="227" t="s">
        <v>1</v>
      </c>
      <c r="N223" s="228" t="s">
        <v>42</v>
      </c>
      <c r="O223" s="92"/>
      <c r="P223" s="229">
        <f>O223*H223</f>
        <v>0</v>
      </c>
      <c r="Q223" s="229">
        <v>0</v>
      </c>
      <c r="R223" s="229">
        <f>Q223*H223</f>
        <v>0</v>
      </c>
      <c r="S223" s="229">
        <v>0</v>
      </c>
      <c r="T223" s="23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1" t="s">
        <v>154</v>
      </c>
      <c r="AT223" s="231" t="s">
        <v>149</v>
      </c>
      <c r="AU223" s="231" t="s">
        <v>87</v>
      </c>
      <c r="AY223" s="18" t="s">
        <v>146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8" t="s">
        <v>85</v>
      </c>
      <c r="BK223" s="232">
        <f>ROUND(I223*H223,2)</f>
        <v>0</v>
      </c>
      <c r="BL223" s="18" t="s">
        <v>154</v>
      </c>
      <c r="BM223" s="231" t="s">
        <v>835</v>
      </c>
    </row>
    <row r="224" s="2" customFormat="1" ht="24.15" customHeight="1">
      <c r="A224" s="39"/>
      <c r="B224" s="40"/>
      <c r="C224" s="267" t="s">
        <v>529</v>
      </c>
      <c r="D224" s="267" t="s">
        <v>298</v>
      </c>
      <c r="E224" s="268" t="s">
        <v>836</v>
      </c>
      <c r="F224" s="269" t="s">
        <v>837</v>
      </c>
      <c r="G224" s="270" t="s">
        <v>660</v>
      </c>
      <c r="H224" s="271">
        <v>8</v>
      </c>
      <c r="I224" s="272"/>
      <c r="J224" s="273">
        <f>ROUND(I224*H224,2)</f>
        <v>0</v>
      </c>
      <c r="K224" s="269" t="s">
        <v>1</v>
      </c>
      <c r="L224" s="274"/>
      <c r="M224" s="275" t="s">
        <v>1</v>
      </c>
      <c r="N224" s="276" t="s">
        <v>42</v>
      </c>
      <c r="O224" s="92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1" t="s">
        <v>193</v>
      </c>
      <c r="AT224" s="231" t="s">
        <v>298</v>
      </c>
      <c r="AU224" s="231" t="s">
        <v>87</v>
      </c>
      <c r="AY224" s="18" t="s">
        <v>146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8" t="s">
        <v>85</v>
      </c>
      <c r="BK224" s="232">
        <f>ROUND(I224*H224,2)</f>
        <v>0</v>
      </c>
      <c r="BL224" s="18" t="s">
        <v>154</v>
      </c>
      <c r="BM224" s="231" t="s">
        <v>838</v>
      </c>
    </row>
    <row r="225" s="2" customFormat="1">
      <c r="A225" s="39"/>
      <c r="B225" s="40"/>
      <c r="C225" s="41"/>
      <c r="D225" s="235" t="s">
        <v>691</v>
      </c>
      <c r="E225" s="41"/>
      <c r="F225" s="291" t="s">
        <v>839</v>
      </c>
      <c r="G225" s="41"/>
      <c r="H225" s="41"/>
      <c r="I225" s="292"/>
      <c r="J225" s="41"/>
      <c r="K225" s="41"/>
      <c r="L225" s="45"/>
      <c r="M225" s="293"/>
      <c r="N225" s="294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691</v>
      </c>
      <c r="AU225" s="18" t="s">
        <v>87</v>
      </c>
    </row>
    <row r="226" s="2" customFormat="1" ht="24.15" customHeight="1">
      <c r="A226" s="39"/>
      <c r="B226" s="40"/>
      <c r="C226" s="267" t="s">
        <v>534</v>
      </c>
      <c r="D226" s="267" t="s">
        <v>298</v>
      </c>
      <c r="E226" s="268" t="s">
        <v>840</v>
      </c>
      <c r="F226" s="269" t="s">
        <v>841</v>
      </c>
      <c r="G226" s="270" t="s">
        <v>660</v>
      </c>
      <c r="H226" s="271">
        <v>8</v>
      </c>
      <c r="I226" s="272"/>
      <c r="J226" s="273">
        <f>ROUND(I226*H226,2)</f>
        <v>0</v>
      </c>
      <c r="K226" s="269" t="s">
        <v>1</v>
      </c>
      <c r="L226" s="274"/>
      <c r="M226" s="275" t="s">
        <v>1</v>
      </c>
      <c r="N226" s="276" t="s">
        <v>42</v>
      </c>
      <c r="O226" s="92"/>
      <c r="P226" s="229">
        <f>O226*H226</f>
        <v>0</v>
      </c>
      <c r="Q226" s="229">
        <v>0</v>
      </c>
      <c r="R226" s="229">
        <f>Q226*H226</f>
        <v>0</v>
      </c>
      <c r="S226" s="229">
        <v>0</v>
      </c>
      <c r="T226" s="23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1" t="s">
        <v>193</v>
      </c>
      <c r="AT226" s="231" t="s">
        <v>298</v>
      </c>
      <c r="AU226" s="231" t="s">
        <v>87</v>
      </c>
      <c r="AY226" s="18" t="s">
        <v>146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8" t="s">
        <v>85</v>
      </c>
      <c r="BK226" s="232">
        <f>ROUND(I226*H226,2)</f>
        <v>0</v>
      </c>
      <c r="BL226" s="18" t="s">
        <v>154</v>
      </c>
      <c r="BM226" s="231" t="s">
        <v>842</v>
      </c>
    </row>
    <row r="227" s="2" customFormat="1" ht="16.5" customHeight="1">
      <c r="A227" s="39"/>
      <c r="B227" s="40"/>
      <c r="C227" s="220" t="s">
        <v>539</v>
      </c>
      <c r="D227" s="220" t="s">
        <v>149</v>
      </c>
      <c r="E227" s="221" t="s">
        <v>807</v>
      </c>
      <c r="F227" s="222" t="s">
        <v>808</v>
      </c>
      <c r="G227" s="223" t="s">
        <v>809</v>
      </c>
      <c r="H227" s="224">
        <v>8</v>
      </c>
      <c r="I227" s="225"/>
      <c r="J227" s="226">
        <f>ROUND(I227*H227,2)</f>
        <v>0</v>
      </c>
      <c r="K227" s="222" t="s">
        <v>1</v>
      </c>
      <c r="L227" s="45"/>
      <c r="M227" s="227" t="s">
        <v>1</v>
      </c>
      <c r="N227" s="228" t="s">
        <v>42</v>
      </c>
      <c r="O227" s="92"/>
      <c r="P227" s="229">
        <f>O227*H227</f>
        <v>0</v>
      </c>
      <c r="Q227" s="229">
        <v>0</v>
      </c>
      <c r="R227" s="229">
        <f>Q227*H227</f>
        <v>0</v>
      </c>
      <c r="S227" s="229">
        <v>0</v>
      </c>
      <c r="T227" s="23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1" t="s">
        <v>154</v>
      </c>
      <c r="AT227" s="231" t="s">
        <v>149</v>
      </c>
      <c r="AU227" s="231" t="s">
        <v>87</v>
      </c>
      <c r="AY227" s="18" t="s">
        <v>146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8" t="s">
        <v>85</v>
      </c>
      <c r="BK227" s="232">
        <f>ROUND(I227*H227,2)</f>
        <v>0</v>
      </c>
      <c r="BL227" s="18" t="s">
        <v>154</v>
      </c>
      <c r="BM227" s="231" t="s">
        <v>843</v>
      </c>
    </row>
    <row r="228" s="2" customFormat="1" ht="24.15" customHeight="1">
      <c r="A228" s="39"/>
      <c r="B228" s="40"/>
      <c r="C228" s="267" t="s">
        <v>549</v>
      </c>
      <c r="D228" s="267" t="s">
        <v>298</v>
      </c>
      <c r="E228" s="268" t="s">
        <v>844</v>
      </c>
      <c r="F228" s="269" t="s">
        <v>845</v>
      </c>
      <c r="G228" s="270" t="s">
        <v>660</v>
      </c>
      <c r="H228" s="271">
        <v>8</v>
      </c>
      <c r="I228" s="272"/>
      <c r="J228" s="273">
        <f>ROUND(I228*H228,2)</f>
        <v>0</v>
      </c>
      <c r="K228" s="269" t="s">
        <v>1</v>
      </c>
      <c r="L228" s="274"/>
      <c r="M228" s="275" t="s">
        <v>1</v>
      </c>
      <c r="N228" s="276" t="s">
        <v>42</v>
      </c>
      <c r="O228" s="92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1" t="s">
        <v>193</v>
      </c>
      <c r="AT228" s="231" t="s">
        <v>298</v>
      </c>
      <c r="AU228" s="231" t="s">
        <v>87</v>
      </c>
      <c r="AY228" s="18" t="s">
        <v>146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8" t="s">
        <v>85</v>
      </c>
      <c r="BK228" s="232">
        <f>ROUND(I228*H228,2)</f>
        <v>0</v>
      </c>
      <c r="BL228" s="18" t="s">
        <v>154</v>
      </c>
      <c r="BM228" s="231" t="s">
        <v>846</v>
      </c>
    </row>
    <row r="229" s="2" customFormat="1">
      <c r="A229" s="39"/>
      <c r="B229" s="40"/>
      <c r="C229" s="41"/>
      <c r="D229" s="235" t="s">
        <v>691</v>
      </c>
      <c r="E229" s="41"/>
      <c r="F229" s="291" t="s">
        <v>847</v>
      </c>
      <c r="G229" s="41"/>
      <c r="H229" s="41"/>
      <c r="I229" s="292"/>
      <c r="J229" s="41"/>
      <c r="K229" s="41"/>
      <c r="L229" s="45"/>
      <c r="M229" s="295"/>
      <c r="N229" s="296"/>
      <c r="O229" s="297"/>
      <c r="P229" s="297"/>
      <c r="Q229" s="297"/>
      <c r="R229" s="297"/>
      <c r="S229" s="297"/>
      <c r="T229" s="298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691</v>
      </c>
      <c r="AU229" s="18" t="s">
        <v>87</v>
      </c>
    </row>
    <row r="230" s="2" customFormat="1" ht="6.96" customHeight="1">
      <c r="A230" s="39"/>
      <c r="B230" s="67"/>
      <c r="C230" s="68"/>
      <c r="D230" s="68"/>
      <c r="E230" s="68"/>
      <c r="F230" s="68"/>
      <c r="G230" s="68"/>
      <c r="H230" s="68"/>
      <c r="I230" s="68"/>
      <c r="J230" s="68"/>
      <c r="K230" s="68"/>
      <c r="L230" s="45"/>
      <c r="M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</sheetData>
  <sheetProtection sheet="1" autoFilter="0" formatColumns="0" formatRows="0" objects="1" scenarios="1" spinCount="100000" saltValue="XBYwjjCv7LL/PEEpijPp86R29h2Nmnx2u2G3DOS+e4FQXZ1WSaY4xgn/qNZauyLm8apvQvmUp4aaYgv3ikWbtg==" hashValue="QnrfDdafAHjfwJIz06RavM0WTu7TO+vpTXWfIsjrweNo27YF72TcSiTQsAU0VxaOjbjaVgwugwokXjBNu8SlpA==" algorithmName="SHA-512" password="CC35"/>
  <autoFilter ref="C123:K229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</row>
    <row r="4" s="1" customFormat="1" ht="24.96" customHeight="1">
      <c r="B4" s="21"/>
      <c r="D4" s="140" t="s">
        <v>106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UHK - budova A - Stavební úpravy - imobilní WC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110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848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15. 1. 2024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tr">
        <f>IF('Rekapitulace stavby'!E17="","",'Rekapitulace stavby'!E17)</f>
        <v>Ing. arch. Z. Falátek</v>
      </c>
      <c r="F21" s="39"/>
      <c r="G21" s="39"/>
      <c r="H21" s="39"/>
      <c r="I21" s="142" t="s">
        <v>27</v>
      </c>
      <c r="J21" s="145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3.25" customHeight="1">
      <c r="A27" s="147"/>
      <c r="B27" s="148"/>
      <c r="C27" s="147"/>
      <c r="D27" s="147"/>
      <c r="E27" s="149" t="s">
        <v>849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153">
        <f>ROUND(J133,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39</v>
      </c>
      <c r="G32" s="39"/>
      <c r="H32" s="39"/>
      <c r="I32" s="154" t="s">
        <v>38</v>
      </c>
      <c r="J32" s="154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41</v>
      </c>
      <c r="E33" s="142" t="s">
        <v>42</v>
      </c>
      <c r="F33" s="156">
        <f>ROUND((SUM(BE133:BE194)),  2)</f>
        <v>0</v>
      </c>
      <c r="G33" s="39"/>
      <c r="H33" s="39"/>
      <c r="I33" s="157">
        <v>0.20999999999999999</v>
      </c>
      <c r="J33" s="156">
        <f>ROUND(((SUM(BE133:BE194))*I33),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43</v>
      </c>
      <c r="F34" s="156">
        <f>ROUND((SUM(BF133:BF194)),  2)</f>
        <v>0</v>
      </c>
      <c r="G34" s="39"/>
      <c r="H34" s="39"/>
      <c r="I34" s="157">
        <v>0.12</v>
      </c>
      <c r="J34" s="156">
        <f>ROUND(((SUM(BF133:BF194))*I34),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44</v>
      </c>
      <c r="F35" s="156">
        <f>ROUND((SUM(BG133:BG194)),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45</v>
      </c>
      <c r="F36" s="156">
        <f>ROUND((SUM(BH133:BH194)),  2)</f>
        <v>0</v>
      </c>
      <c r="G36" s="39"/>
      <c r="H36" s="39"/>
      <c r="I36" s="157">
        <v>0.12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46</v>
      </c>
      <c r="F37" s="156">
        <f>ROUND((SUM(BI133:BI194)),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50</v>
      </c>
      <c r="E50" s="166"/>
      <c r="F50" s="166"/>
      <c r="G50" s="165" t="s">
        <v>51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52</v>
      </c>
      <c r="E61" s="168"/>
      <c r="F61" s="169" t="s">
        <v>53</v>
      </c>
      <c r="G61" s="167" t="s">
        <v>52</v>
      </c>
      <c r="H61" s="168"/>
      <c r="I61" s="168"/>
      <c r="J61" s="170" t="s">
        <v>53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54</v>
      </c>
      <c r="E65" s="171"/>
      <c r="F65" s="171"/>
      <c r="G65" s="165" t="s">
        <v>55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52</v>
      </c>
      <c r="E76" s="168"/>
      <c r="F76" s="169" t="s">
        <v>53</v>
      </c>
      <c r="G76" s="167" t="s">
        <v>52</v>
      </c>
      <c r="H76" s="168"/>
      <c r="I76" s="168"/>
      <c r="J76" s="170" t="s">
        <v>53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UHK - budova A - Stavební úpravy - imobilní WC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110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03 - Elektroinstalace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Hradec Králové</v>
      </c>
      <c r="G89" s="41"/>
      <c r="H89" s="41"/>
      <c r="I89" s="33" t="s">
        <v>22</v>
      </c>
      <c r="J89" s="80" t="str">
        <f>IF(J12="","",J12)</f>
        <v>15. 1. 2024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Universita Hradec Králové</v>
      </c>
      <c r="G91" s="41"/>
      <c r="H91" s="41"/>
      <c r="I91" s="33" t="s">
        <v>30</v>
      </c>
      <c r="J91" s="37" t="str">
        <f>E21</f>
        <v>Ing. arch. Z. Falátek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113</v>
      </c>
      <c r="D94" s="178"/>
      <c r="E94" s="178"/>
      <c r="F94" s="178"/>
      <c r="G94" s="178"/>
      <c r="H94" s="178"/>
      <c r="I94" s="178"/>
      <c r="J94" s="179" t="s">
        <v>114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115</v>
      </c>
      <c r="D96" s="41"/>
      <c r="E96" s="41"/>
      <c r="F96" s="41"/>
      <c r="G96" s="41"/>
      <c r="H96" s="41"/>
      <c r="I96" s="41"/>
      <c r="J96" s="111">
        <f>J133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116</v>
      </c>
    </row>
    <row r="97" s="9" customFormat="1" ht="24.96" customHeight="1">
      <c r="A97" s="9"/>
      <c r="B97" s="181"/>
      <c r="C97" s="182"/>
      <c r="D97" s="183" t="s">
        <v>850</v>
      </c>
      <c r="E97" s="184"/>
      <c r="F97" s="184"/>
      <c r="G97" s="184"/>
      <c r="H97" s="184"/>
      <c r="I97" s="184"/>
      <c r="J97" s="185">
        <f>J134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1"/>
      <c r="C98" s="182"/>
      <c r="D98" s="183" t="s">
        <v>851</v>
      </c>
      <c r="E98" s="184"/>
      <c r="F98" s="184"/>
      <c r="G98" s="184"/>
      <c r="H98" s="184"/>
      <c r="I98" s="184"/>
      <c r="J98" s="185">
        <f>J143</f>
        <v>0</v>
      </c>
      <c r="K98" s="182"/>
      <c r="L98" s="18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1"/>
      <c r="C99" s="182"/>
      <c r="D99" s="183" t="s">
        <v>852</v>
      </c>
      <c r="E99" s="184"/>
      <c r="F99" s="184"/>
      <c r="G99" s="184"/>
      <c r="H99" s="184"/>
      <c r="I99" s="184"/>
      <c r="J99" s="185">
        <f>J149</f>
        <v>0</v>
      </c>
      <c r="K99" s="182"/>
      <c r="L99" s="18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1"/>
      <c r="C100" s="182"/>
      <c r="D100" s="183" t="s">
        <v>853</v>
      </c>
      <c r="E100" s="184"/>
      <c r="F100" s="184"/>
      <c r="G100" s="184"/>
      <c r="H100" s="184"/>
      <c r="I100" s="184"/>
      <c r="J100" s="185">
        <f>J153</f>
        <v>0</v>
      </c>
      <c r="K100" s="182"/>
      <c r="L100" s="18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7"/>
      <c r="C101" s="188"/>
      <c r="D101" s="189" t="s">
        <v>854</v>
      </c>
      <c r="E101" s="190"/>
      <c r="F101" s="190"/>
      <c r="G101" s="190"/>
      <c r="H101" s="190"/>
      <c r="I101" s="190"/>
      <c r="J101" s="191">
        <f>J154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855</v>
      </c>
      <c r="E102" s="190"/>
      <c r="F102" s="190"/>
      <c r="G102" s="190"/>
      <c r="H102" s="190"/>
      <c r="I102" s="190"/>
      <c r="J102" s="191">
        <f>J157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856</v>
      </c>
      <c r="E103" s="190"/>
      <c r="F103" s="190"/>
      <c r="G103" s="190"/>
      <c r="H103" s="190"/>
      <c r="I103" s="190"/>
      <c r="J103" s="191">
        <f>J159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1"/>
      <c r="C104" s="182"/>
      <c r="D104" s="183" t="s">
        <v>857</v>
      </c>
      <c r="E104" s="184"/>
      <c r="F104" s="184"/>
      <c r="G104" s="184"/>
      <c r="H104" s="184"/>
      <c r="I104" s="184"/>
      <c r="J104" s="185">
        <f>J163</f>
        <v>0</v>
      </c>
      <c r="K104" s="182"/>
      <c r="L104" s="18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1"/>
      <c r="C105" s="182"/>
      <c r="D105" s="183" t="s">
        <v>858</v>
      </c>
      <c r="E105" s="184"/>
      <c r="F105" s="184"/>
      <c r="G105" s="184"/>
      <c r="H105" s="184"/>
      <c r="I105" s="184"/>
      <c r="J105" s="185">
        <f>J165</f>
        <v>0</v>
      </c>
      <c r="K105" s="182"/>
      <c r="L105" s="18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81"/>
      <c r="C106" s="182"/>
      <c r="D106" s="183" t="s">
        <v>859</v>
      </c>
      <c r="E106" s="184"/>
      <c r="F106" s="184"/>
      <c r="G106" s="184"/>
      <c r="H106" s="184"/>
      <c r="I106" s="184"/>
      <c r="J106" s="185">
        <f>J168</f>
        <v>0</v>
      </c>
      <c r="K106" s="182"/>
      <c r="L106" s="18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81"/>
      <c r="C107" s="182"/>
      <c r="D107" s="183" t="s">
        <v>860</v>
      </c>
      <c r="E107" s="184"/>
      <c r="F107" s="184"/>
      <c r="G107" s="184"/>
      <c r="H107" s="184"/>
      <c r="I107" s="184"/>
      <c r="J107" s="185">
        <f>J170</f>
        <v>0</v>
      </c>
      <c r="K107" s="182"/>
      <c r="L107" s="18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81"/>
      <c r="C108" s="182"/>
      <c r="D108" s="183" t="s">
        <v>861</v>
      </c>
      <c r="E108" s="184"/>
      <c r="F108" s="184"/>
      <c r="G108" s="184"/>
      <c r="H108" s="184"/>
      <c r="I108" s="184"/>
      <c r="J108" s="185">
        <f>J173</f>
        <v>0</v>
      </c>
      <c r="K108" s="182"/>
      <c r="L108" s="18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81"/>
      <c r="C109" s="182"/>
      <c r="D109" s="183" t="s">
        <v>862</v>
      </c>
      <c r="E109" s="184"/>
      <c r="F109" s="184"/>
      <c r="G109" s="184"/>
      <c r="H109" s="184"/>
      <c r="I109" s="184"/>
      <c r="J109" s="185">
        <f>J175</f>
        <v>0</v>
      </c>
      <c r="K109" s="182"/>
      <c r="L109" s="18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81"/>
      <c r="C110" s="182"/>
      <c r="D110" s="183" t="s">
        <v>863</v>
      </c>
      <c r="E110" s="184"/>
      <c r="F110" s="184"/>
      <c r="G110" s="184"/>
      <c r="H110" s="184"/>
      <c r="I110" s="184"/>
      <c r="J110" s="185">
        <f>J177</f>
        <v>0</v>
      </c>
      <c r="K110" s="182"/>
      <c r="L110" s="18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81"/>
      <c r="C111" s="182"/>
      <c r="D111" s="183" t="s">
        <v>864</v>
      </c>
      <c r="E111" s="184"/>
      <c r="F111" s="184"/>
      <c r="G111" s="184"/>
      <c r="H111" s="184"/>
      <c r="I111" s="184"/>
      <c r="J111" s="185">
        <f>J179</f>
        <v>0</v>
      </c>
      <c r="K111" s="182"/>
      <c r="L111" s="186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81"/>
      <c r="C112" s="182"/>
      <c r="D112" s="183" t="s">
        <v>865</v>
      </c>
      <c r="E112" s="184"/>
      <c r="F112" s="184"/>
      <c r="G112" s="184"/>
      <c r="H112" s="184"/>
      <c r="I112" s="184"/>
      <c r="J112" s="185">
        <f>J182</f>
        <v>0</v>
      </c>
      <c r="K112" s="182"/>
      <c r="L112" s="18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81"/>
      <c r="C113" s="182"/>
      <c r="D113" s="183" t="s">
        <v>866</v>
      </c>
      <c r="E113" s="184"/>
      <c r="F113" s="184"/>
      <c r="G113" s="184"/>
      <c r="H113" s="184"/>
      <c r="I113" s="184"/>
      <c r="J113" s="185">
        <f>J188</f>
        <v>0</v>
      </c>
      <c r="K113" s="182"/>
      <c r="L113" s="186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131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176" t="str">
        <f>E7</f>
        <v>UHK - budova A - Stavební úpravy - imobilní WC</v>
      </c>
      <c r="F123" s="33"/>
      <c r="G123" s="33"/>
      <c r="H123" s="33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110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E9</f>
        <v>03 - Elektroinstalace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F12</f>
        <v>Hradec Králové</v>
      </c>
      <c r="G127" s="41"/>
      <c r="H127" s="41"/>
      <c r="I127" s="33" t="s">
        <v>22</v>
      </c>
      <c r="J127" s="80" t="str">
        <f>IF(J12="","",J12)</f>
        <v>15. 1. 2024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24</v>
      </c>
      <c r="D129" s="41"/>
      <c r="E129" s="41"/>
      <c r="F129" s="28" t="str">
        <f>E15</f>
        <v>Universita Hradec Králové</v>
      </c>
      <c r="G129" s="41"/>
      <c r="H129" s="41"/>
      <c r="I129" s="33" t="s">
        <v>30</v>
      </c>
      <c r="J129" s="37" t="str">
        <f>E21</f>
        <v>Ing. arch. Z. Falátek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28</v>
      </c>
      <c r="D130" s="41"/>
      <c r="E130" s="41"/>
      <c r="F130" s="28" t="str">
        <f>IF(E18="","",E18)</f>
        <v>Vyplň údaj</v>
      </c>
      <c r="G130" s="41"/>
      <c r="H130" s="41"/>
      <c r="I130" s="33" t="s">
        <v>33</v>
      </c>
      <c r="J130" s="37" t="str">
        <f>E24</f>
        <v xml:space="preserve">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193"/>
      <c r="B132" s="194"/>
      <c r="C132" s="195" t="s">
        <v>132</v>
      </c>
      <c r="D132" s="196" t="s">
        <v>62</v>
      </c>
      <c r="E132" s="196" t="s">
        <v>58</v>
      </c>
      <c r="F132" s="196" t="s">
        <v>59</v>
      </c>
      <c r="G132" s="196" t="s">
        <v>133</v>
      </c>
      <c r="H132" s="196" t="s">
        <v>134</v>
      </c>
      <c r="I132" s="196" t="s">
        <v>135</v>
      </c>
      <c r="J132" s="196" t="s">
        <v>114</v>
      </c>
      <c r="K132" s="197" t="s">
        <v>136</v>
      </c>
      <c r="L132" s="198"/>
      <c r="M132" s="101" t="s">
        <v>1</v>
      </c>
      <c r="N132" s="102" t="s">
        <v>41</v>
      </c>
      <c r="O132" s="102" t="s">
        <v>137</v>
      </c>
      <c r="P132" s="102" t="s">
        <v>138</v>
      </c>
      <c r="Q132" s="102" t="s">
        <v>139</v>
      </c>
      <c r="R132" s="102" t="s">
        <v>140</v>
      </c>
      <c r="S132" s="102" t="s">
        <v>141</v>
      </c>
      <c r="T132" s="103" t="s">
        <v>142</v>
      </c>
      <c r="U132" s="193"/>
      <c r="V132" s="193"/>
      <c r="W132" s="193"/>
      <c r="X132" s="193"/>
      <c r="Y132" s="193"/>
      <c r="Z132" s="193"/>
      <c r="AA132" s="193"/>
      <c r="AB132" s="193"/>
      <c r="AC132" s="193"/>
      <c r="AD132" s="193"/>
      <c r="AE132" s="193"/>
    </row>
    <row r="133" s="2" customFormat="1" ht="22.8" customHeight="1">
      <c r="A133" s="39"/>
      <c r="B133" s="40"/>
      <c r="C133" s="108" t="s">
        <v>143</v>
      </c>
      <c r="D133" s="41"/>
      <c r="E133" s="41"/>
      <c r="F133" s="41"/>
      <c r="G133" s="41"/>
      <c r="H133" s="41"/>
      <c r="I133" s="41"/>
      <c r="J133" s="199">
        <f>BK133</f>
        <v>0</v>
      </c>
      <c r="K133" s="41"/>
      <c r="L133" s="45"/>
      <c r="M133" s="104"/>
      <c r="N133" s="200"/>
      <c r="O133" s="105"/>
      <c r="P133" s="201">
        <f>P134+P143+P149+P153+P163+P165+P168+P170+P173+P175+P177+P179+P182+P188</f>
        <v>0</v>
      </c>
      <c r="Q133" s="105"/>
      <c r="R133" s="201">
        <f>R134+R143+R149+R153+R163+R165+R168+R170+R173+R175+R177+R179+R182+R188</f>
        <v>0</v>
      </c>
      <c r="S133" s="105"/>
      <c r="T133" s="202">
        <f>T134+T143+T149+T153+T163+T165+T168+T170+T173+T175+T177+T179+T182+T188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76</v>
      </c>
      <c r="AU133" s="18" t="s">
        <v>116</v>
      </c>
      <c r="BK133" s="203">
        <f>BK134+BK143+BK149+BK153+BK163+BK165+BK168+BK170+BK173+BK175+BK177+BK179+BK182+BK188</f>
        <v>0</v>
      </c>
    </row>
    <row r="134" s="12" customFormat="1" ht="25.92" customHeight="1">
      <c r="A134" s="12"/>
      <c r="B134" s="204"/>
      <c r="C134" s="205"/>
      <c r="D134" s="206" t="s">
        <v>76</v>
      </c>
      <c r="E134" s="207" t="s">
        <v>651</v>
      </c>
      <c r="F134" s="207" t="s">
        <v>867</v>
      </c>
      <c r="G134" s="205"/>
      <c r="H134" s="205"/>
      <c r="I134" s="208"/>
      <c r="J134" s="209">
        <f>BK134</f>
        <v>0</v>
      </c>
      <c r="K134" s="205"/>
      <c r="L134" s="210"/>
      <c r="M134" s="211"/>
      <c r="N134" s="212"/>
      <c r="O134" s="212"/>
      <c r="P134" s="213">
        <f>SUM(P135:P142)</f>
        <v>0</v>
      </c>
      <c r="Q134" s="212"/>
      <c r="R134" s="213">
        <f>SUM(R135:R142)</f>
        <v>0</v>
      </c>
      <c r="S134" s="212"/>
      <c r="T134" s="214">
        <f>SUM(T135:T142)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5" t="s">
        <v>85</v>
      </c>
      <c r="AT134" s="216" t="s">
        <v>76</v>
      </c>
      <c r="AU134" s="216" t="s">
        <v>77</v>
      </c>
      <c r="AY134" s="215" t="s">
        <v>146</v>
      </c>
      <c r="BK134" s="217">
        <f>SUM(BK135:BK142)</f>
        <v>0</v>
      </c>
    </row>
    <row r="135" s="2" customFormat="1" ht="16.5" customHeight="1">
      <c r="A135" s="39"/>
      <c r="B135" s="40"/>
      <c r="C135" s="220" t="s">
        <v>85</v>
      </c>
      <c r="D135" s="220" t="s">
        <v>149</v>
      </c>
      <c r="E135" s="221" t="s">
        <v>868</v>
      </c>
      <c r="F135" s="222" t="s">
        <v>869</v>
      </c>
      <c r="G135" s="223" t="s">
        <v>212</v>
      </c>
      <c r="H135" s="224">
        <v>80</v>
      </c>
      <c r="I135" s="225"/>
      <c r="J135" s="226">
        <f>ROUND(I135*H135,2)</f>
        <v>0</v>
      </c>
      <c r="K135" s="222" t="s">
        <v>1</v>
      </c>
      <c r="L135" s="45"/>
      <c r="M135" s="227" t="s">
        <v>1</v>
      </c>
      <c r="N135" s="228" t="s">
        <v>42</v>
      </c>
      <c r="O135" s="92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247</v>
      </c>
      <c r="AT135" s="231" t="s">
        <v>149</v>
      </c>
      <c r="AU135" s="231" t="s">
        <v>85</v>
      </c>
      <c r="AY135" s="18" t="s">
        <v>146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85</v>
      </c>
      <c r="BK135" s="232">
        <f>ROUND(I135*H135,2)</f>
        <v>0</v>
      </c>
      <c r="BL135" s="18" t="s">
        <v>247</v>
      </c>
      <c r="BM135" s="231" t="s">
        <v>87</v>
      </c>
    </row>
    <row r="136" s="2" customFormat="1" ht="16.5" customHeight="1">
      <c r="A136" s="39"/>
      <c r="B136" s="40"/>
      <c r="C136" s="220" t="s">
        <v>87</v>
      </c>
      <c r="D136" s="220" t="s">
        <v>149</v>
      </c>
      <c r="E136" s="221" t="s">
        <v>870</v>
      </c>
      <c r="F136" s="222" t="s">
        <v>871</v>
      </c>
      <c r="G136" s="223" t="s">
        <v>212</v>
      </c>
      <c r="H136" s="224">
        <v>80</v>
      </c>
      <c r="I136" s="225"/>
      <c r="J136" s="226">
        <f>ROUND(I136*H136,2)</f>
        <v>0</v>
      </c>
      <c r="K136" s="222" t="s">
        <v>1</v>
      </c>
      <c r="L136" s="45"/>
      <c r="M136" s="227" t="s">
        <v>1</v>
      </c>
      <c r="N136" s="228" t="s">
        <v>42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247</v>
      </c>
      <c r="AT136" s="231" t="s">
        <v>149</v>
      </c>
      <c r="AU136" s="231" t="s">
        <v>85</v>
      </c>
      <c r="AY136" s="18" t="s">
        <v>146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85</v>
      </c>
      <c r="BK136" s="232">
        <f>ROUND(I136*H136,2)</f>
        <v>0</v>
      </c>
      <c r="BL136" s="18" t="s">
        <v>247</v>
      </c>
      <c r="BM136" s="231" t="s">
        <v>154</v>
      </c>
    </row>
    <row r="137" s="2" customFormat="1" ht="16.5" customHeight="1">
      <c r="A137" s="39"/>
      <c r="B137" s="40"/>
      <c r="C137" s="220" t="s">
        <v>170</v>
      </c>
      <c r="D137" s="220" t="s">
        <v>149</v>
      </c>
      <c r="E137" s="221" t="s">
        <v>872</v>
      </c>
      <c r="F137" s="222" t="s">
        <v>873</v>
      </c>
      <c r="G137" s="223" t="s">
        <v>660</v>
      </c>
      <c r="H137" s="224">
        <v>40</v>
      </c>
      <c r="I137" s="225"/>
      <c r="J137" s="226">
        <f>ROUND(I137*H137,2)</f>
        <v>0</v>
      </c>
      <c r="K137" s="222" t="s">
        <v>1</v>
      </c>
      <c r="L137" s="45"/>
      <c r="M137" s="227" t="s">
        <v>1</v>
      </c>
      <c r="N137" s="228" t="s">
        <v>42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247</v>
      </c>
      <c r="AT137" s="231" t="s">
        <v>149</v>
      </c>
      <c r="AU137" s="231" t="s">
        <v>85</v>
      </c>
      <c r="AY137" s="18" t="s">
        <v>146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85</v>
      </c>
      <c r="BK137" s="232">
        <f>ROUND(I137*H137,2)</f>
        <v>0</v>
      </c>
      <c r="BL137" s="18" t="s">
        <v>247</v>
      </c>
      <c r="BM137" s="231" t="s">
        <v>147</v>
      </c>
    </row>
    <row r="138" s="2" customFormat="1" ht="16.5" customHeight="1">
      <c r="A138" s="39"/>
      <c r="B138" s="40"/>
      <c r="C138" s="220" t="s">
        <v>154</v>
      </c>
      <c r="D138" s="220" t="s">
        <v>149</v>
      </c>
      <c r="E138" s="221" t="s">
        <v>874</v>
      </c>
      <c r="F138" s="222" t="s">
        <v>875</v>
      </c>
      <c r="G138" s="223" t="s">
        <v>660</v>
      </c>
      <c r="H138" s="224">
        <v>20</v>
      </c>
      <c r="I138" s="225"/>
      <c r="J138" s="226">
        <f>ROUND(I138*H138,2)</f>
        <v>0</v>
      </c>
      <c r="K138" s="222" t="s">
        <v>1</v>
      </c>
      <c r="L138" s="45"/>
      <c r="M138" s="227" t="s">
        <v>1</v>
      </c>
      <c r="N138" s="228" t="s">
        <v>42</v>
      </c>
      <c r="O138" s="92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247</v>
      </c>
      <c r="AT138" s="231" t="s">
        <v>149</v>
      </c>
      <c r="AU138" s="231" t="s">
        <v>85</v>
      </c>
      <c r="AY138" s="18" t="s">
        <v>146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85</v>
      </c>
      <c r="BK138" s="232">
        <f>ROUND(I138*H138,2)</f>
        <v>0</v>
      </c>
      <c r="BL138" s="18" t="s">
        <v>247</v>
      </c>
      <c r="BM138" s="231" t="s">
        <v>193</v>
      </c>
    </row>
    <row r="139" s="2" customFormat="1" ht="16.5" customHeight="1">
      <c r="A139" s="39"/>
      <c r="B139" s="40"/>
      <c r="C139" s="220" t="s">
        <v>180</v>
      </c>
      <c r="D139" s="220" t="s">
        <v>149</v>
      </c>
      <c r="E139" s="221" t="s">
        <v>876</v>
      </c>
      <c r="F139" s="222" t="s">
        <v>877</v>
      </c>
      <c r="G139" s="223" t="s">
        <v>660</v>
      </c>
      <c r="H139" s="224">
        <v>20</v>
      </c>
      <c r="I139" s="225"/>
      <c r="J139" s="226">
        <f>ROUND(I139*H139,2)</f>
        <v>0</v>
      </c>
      <c r="K139" s="222" t="s">
        <v>1</v>
      </c>
      <c r="L139" s="45"/>
      <c r="M139" s="227" t="s">
        <v>1</v>
      </c>
      <c r="N139" s="228" t="s">
        <v>42</v>
      </c>
      <c r="O139" s="92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247</v>
      </c>
      <c r="AT139" s="231" t="s">
        <v>149</v>
      </c>
      <c r="AU139" s="231" t="s">
        <v>85</v>
      </c>
      <c r="AY139" s="18" t="s">
        <v>146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85</v>
      </c>
      <c r="BK139" s="232">
        <f>ROUND(I139*H139,2)</f>
        <v>0</v>
      </c>
      <c r="BL139" s="18" t="s">
        <v>247</v>
      </c>
      <c r="BM139" s="231" t="s">
        <v>209</v>
      </c>
    </row>
    <row r="140" s="2" customFormat="1" ht="24.15" customHeight="1">
      <c r="A140" s="39"/>
      <c r="B140" s="40"/>
      <c r="C140" s="220" t="s">
        <v>147</v>
      </c>
      <c r="D140" s="220" t="s">
        <v>149</v>
      </c>
      <c r="E140" s="221" t="s">
        <v>878</v>
      </c>
      <c r="F140" s="222" t="s">
        <v>879</v>
      </c>
      <c r="G140" s="223" t="s">
        <v>660</v>
      </c>
      <c r="H140" s="224">
        <v>10</v>
      </c>
      <c r="I140" s="225"/>
      <c r="J140" s="226">
        <f>ROUND(I140*H140,2)</f>
        <v>0</v>
      </c>
      <c r="K140" s="222" t="s">
        <v>1</v>
      </c>
      <c r="L140" s="45"/>
      <c r="M140" s="227" t="s">
        <v>1</v>
      </c>
      <c r="N140" s="228" t="s">
        <v>42</v>
      </c>
      <c r="O140" s="92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247</v>
      </c>
      <c r="AT140" s="231" t="s">
        <v>149</v>
      </c>
      <c r="AU140" s="231" t="s">
        <v>85</v>
      </c>
      <c r="AY140" s="18" t="s">
        <v>146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85</v>
      </c>
      <c r="BK140" s="232">
        <f>ROUND(I140*H140,2)</f>
        <v>0</v>
      </c>
      <c r="BL140" s="18" t="s">
        <v>247</v>
      </c>
      <c r="BM140" s="231" t="s">
        <v>8</v>
      </c>
    </row>
    <row r="141" s="2" customFormat="1" ht="21.75" customHeight="1">
      <c r="A141" s="39"/>
      <c r="B141" s="40"/>
      <c r="C141" s="220" t="s">
        <v>187</v>
      </c>
      <c r="D141" s="220" t="s">
        <v>149</v>
      </c>
      <c r="E141" s="221" t="s">
        <v>880</v>
      </c>
      <c r="F141" s="222" t="s">
        <v>881</v>
      </c>
      <c r="G141" s="223" t="s">
        <v>660</v>
      </c>
      <c r="H141" s="224">
        <v>24</v>
      </c>
      <c r="I141" s="225"/>
      <c r="J141" s="226">
        <f>ROUND(I141*H141,2)</f>
        <v>0</v>
      </c>
      <c r="K141" s="222" t="s">
        <v>1</v>
      </c>
      <c r="L141" s="45"/>
      <c r="M141" s="227" t="s">
        <v>1</v>
      </c>
      <c r="N141" s="228" t="s">
        <v>42</v>
      </c>
      <c r="O141" s="92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247</v>
      </c>
      <c r="AT141" s="231" t="s">
        <v>149</v>
      </c>
      <c r="AU141" s="231" t="s">
        <v>85</v>
      </c>
      <c r="AY141" s="18" t="s">
        <v>146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85</v>
      </c>
      <c r="BK141" s="232">
        <f>ROUND(I141*H141,2)</f>
        <v>0</v>
      </c>
      <c r="BL141" s="18" t="s">
        <v>247</v>
      </c>
      <c r="BM141" s="231" t="s">
        <v>238</v>
      </c>
    </row>
    <row r="142" s="2" customFormat="1" ht="21.75" customHeight="1">
      <c r="A142" s="39"/>
      <c r="B142" s="40"/>
      <c r="C142" s="220" t="s">
        <v>193</v>
      </c>
      <c r="D142" s="220" t="s">
        <v>149</v>
      </c>
      <c r="E142" s="221" t="s">
        <v>882</v>
      </c>
      <c r="F142" s="222" t="s">
        <v>883</v>
      </c>
      <c r="G142" s="223" t="s">
        <v>660</v>
      </c>
      <c r="H142" s="224">
        <v>64</v>
      </c>
      <c r="I142" s="225"/>
      <c r="J142" s="226">
        <f>ROUND(I142*H142,2)</f>
        <v>0</v>
      </c>
      <c r="K142" s="222" t="s">
        <v>1</v>
      </c>
      <c r="L142" s="45"/>
      <c r="M142" s="227" t="s">
        <v>1</v>
      </c>
      <c r="N142" s="228" t="s">
        <v>42</v>
      </c>
      <c r="O142" s="92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1" t="s">
        <v>247</v>
      </c>
      <c r="AT142" s="231" t="s">
        <v>149</v>
      </c>
      <c r="AU142" s="231" t="s">
        <v>85</v>
      </c>
      <c r="AY142" s="18" t="s">
        <v>146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85</v>
      </c>
      <c r="BK142" s="232">
        <f>ROUND(I142*H142,2)</f>
        <v>0</v>
      </c>
      <c r="BL142" s="18" t="s">
        <v>247</v>
      </c>
      <c r="BM142" s="231" t="s">
        <v>247</v>
      </c>
    </row>
    <row r="143" s="12" customFormat="1" ht="25.92" customHeight="1">
      <c r="A143" s="12"/>
      <c r="B143" s="204"/>
      <c r="C143" s="205"/>
      <c r="D143" s="206" t="s">
        <v>76</v>
      </c>
      <c r="E143" s="207" t="s">
        <v>679</v>
      </c>
      <c r="F143" s="207" t="s">
        <v>884</v>
      </c>
      <c r="G143" s="205"/>
      <c r="H143" s="205"/>
      <c r="I143" s="208"/>
      <c r="J143" s="209">
        <f>BK143</f>
        <v>0</v>
      </c>
      <c r="K143" s="205"/>
      <c r="L143" s="210"/>
      <c r="M143" s="211"/>
      <c r="N143" s="212"/>
      <c r="O143" s="212"/>
      <c r="P143" s="213">
        <f>SUM(P144:P148)</f>
        <v>0</v>
      </c>
      <c r="Q143" s="212"/>
      <c r="R143" s="213">
        <f>SUM(R144:R148)</f>
        <v>0</v>
      </c>
      <c r="S143" s="212"/>
      <c r="T143" s="214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5" t="s">
        <v>85</v>
      </c>
      <c r="AT143" s="216" t="s">
        <v>76</v>
      </c>
      <c r="AU143" s="216" t="s">
        <v>77</v>
      </c>
      <c r="AY143" s="215" t="s">
        <v>146</v>
      </c>
      <c r="BK143" s="217">
        <f>SUM(BK144:BK148)</f>
        <v>0</v>
      </c>
    </row>
    <row r="144" s="2" customFormat="1" ht="16.5" customHeight="1">
      <c r="A144" s="39"/>
      <c r="B144" s="40"/>
      <c r="C144" s="220" t="s">
        <v>178</v>
      </c>
      <c r="D144" s="220" t="s">
        <v>149</v>
      </c>
      <c r="E144" s="221" t="s">
        <v>885</v>
      </c>
      <c r="F144" s="222" t="s">
        <v>886</v>
      </c>
      <c r="G144" s="223" t="s">
        <v>212</v>
      </c>
      <c r="H144" s="224">
        <v>160</v>
      </c>
      <c r="I144" s="225"/>
      <c r="J144" s="226">
        <f>ROUND(I144*H144,2)</f>
        <v>0</v>
      </c>
      <c r="K144" s="222" t="s">
        <v>1</v>
      </c>
      <c r="L144" s="45"/>
      <c r="M144" s="227" t="s">
        <v>1</v>
      </c>
      <c r="N144" s="228" t="s">
        <v>42</v>
      </c>
      <c r="O144" s="92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1" t="s">
        <v>247</v>
      </c>
      <c r="AT144" s="231" t="s">
        <v>149</v>
      </c>
      <c r="AU144" s="231" t="s">
        <v>85</v>
      </c>
      <c r="AY144" s="18" t="s">
        <v>146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85</v>
      </c>
      <c r="BK144" s="232">
        <f>ROUND(I144*H144,2)</f>
        <v>0</v>
      </c>
      <c r="BL144" s="18" t="s">
        <v>247</v>
      </c>
      <c r="BM144" s="231" t="s">
        <v>255</v>
      </c>
    </row>
    <row r="145" s="2" customFormat="1" ht="16.5" customHeight="1">
      <c r="A145" s="39"/>
      <c r="B145" s="40"/>
      <c r="C145" s="220" t="s">
        <v>209</v>
      </c>
      <c r="D145" s="220" t="s">
        <v>149</v>
      </c>
      <c r="E145" s="221" t="s">
        <v>887</v>
      </c>
      <c r="F145" s="222" t="s">
        <v>888</v>
      </c>
      <c r="G145" s="223" t="s">
        <v>212</v>
      </c>
      <c r="H145" s="224">
        <v>120</v>
      </c>
      <c r="I145" s="225"/>
      <c r="J145" s="226">
        <f>ROUND(I145*H145,2)</f>
        <v>0</v>
      </c>
      <c r="K145" s="222" t="s">
        <v>1</v>
      </c>
      <c r="L145" s="45"/>
      <c r="M145" s="227" t="s">
        <v>1</v>
      </c>
      <c r="N145" s="228" t="s">
        <v>42</v>
      </c>
      <c r="O145" s="92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247</v>
      </c>
      <c r="AT145" s="231" t="s">
        <v>149</v>
      </c>
      <c r="AU145" s="231" t="s">
        <v>85</v>
      </c>
      <c r="AY145" s="18" t="s">
        <v>146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85</v>
      </c>
      <c r="BK145" s="232">
        <f>ROUND(I145*H145,2)</f>
        <v>0</v>
      </c>
      <c r="BL145" s="18" t="s">
        <v>247</v>
      </c>
      <c r="BM145" s="231" t="s">
        <v>263</v>
      </c>
    </row>
    <row r="146" s="2" customFormat="1" ht="16.5" customHeight="1">
      <c r="A146" s="39"/>
      <c r="B146" s="40"/>
      <c r="C146" s="220" t="s">
        <v>216</v>
      </c>
      <c r="D146" s="220" t="s">
        <v>149</v>
      </c>
      <c r="E146" s="221" t="s">
        <v>889</v>
      </c>
      <c r="F146" s="222" t="s">
        <v>890</v>
      </c>
      <c r="G146" s="223" t="s">
        <v>212</v>
      </c>
      <c r="H146" s="224">
        <v>400</v>
      </c>
      <c r="I146" s="225"/>
      <c r="J146" s="226">
        <f>ROUND(I146*H146,2)</f>
        <v>0</v>
      </c>
      <c r="K146" s="222" t="s">
        <v>1</v>
      </c>
      <c r="L146" s="45"/>
      <c r="M146" s="227" t="s">
        <v>1</v>
      </c>
      <c r="N146" s="228" t="s">
        <v>42</v>
      </c>
      <c r="O146" s="92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247</v>
      </c>
      <c r="AT146" s="231" t="s">
        <v>149</v>
      </c>
      <c r="AU146" s="231" t="s">
        <v>85</v>
      </c>
      <c r="AY146" s="18" t="s">
        <v>146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85</v>
      </c>
      <c r="BK146" s="232">
        <f>ROUND(I146*H146,2)</f>
        <v>0</v>
      </c>
      <c r="BL146" s="18" t="s">
        <v>247</v>
      </c>
      <c r="BM146" s="231" t="s">
        <v>276</v>
      </c>
    </row>
    <row r="147" s="2" customFormat="1" ht="16.5" customHeight="1">
      <c r="A147" s="39"/>
      <c r="B147" s="40"/>
      <c r="C147" s="220" t="s">
        <v>8</v>
      </c>
      <c r="D147" s="220" t="s">
        <v>149</v>
      </c>
      <c r="E147" s="221" t="s">
        <v>891</v>
      </c>
      <c r="F147" s="222" t="s">
        <v>892</v>
      </c>
      <c r="G147" s="223" t="s">
        <v>212</v>
      </c>
      <c r="H147" s="224">
        <v>160</v>
      </c>
      <c r="I147" s="225"/>
      <c r="J147" s="226">
        <f>ROUND(I147*H147,2)</f>
        <v>0</v>
      </c>
      <c r="K147" s="222" t="s">
        <v>1</v>
      </c>
      <c r="L147" s="45"/>
      <c r="M147" s="227" t="s">
        <v>1</v>
      </c>
      <c r="N147" s="228" t="s">
        <v>42</v>
      </c>
      <c r="O147" s="92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247</v>
      </c>
      <c r="AT147" s="231" t="s">
        <v>149</v>
      </c>
      <c r="AU147" s="231" t="s">
        <v>85</v>
      </c>
      <c r="AY147" s="18" t="s">
        <v>146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85</v>
      </c>
      <c r="BK147" s="232">
        <f>ROUND(I147*H147,2)</f>
        <v>0</v>
      </c>
      <c r="BL147" s="18" t="s">
        <v>247</v>
      </c>
      <c r="BM147" s="231" t="s">
        <v>288</v>
      </c>
    </row>
    <row r="148" s="2" customFormat="1" ht="16.5" customHeight="1">
      <c r="A148" s="39"/>
      <c r="B148" s="40"/>
      <c r="C148" s="220" t="s">
        <v>231</v>
      </c>
      <c r="D148" s="220" t="s">
        <v>149</v>
      </c>
      <c r="E148" s="221" t="s">
        <v>893</v>
      </c>
      <c r="F148" s="222" t="s">
        <v>894</v>
      </c>
      <c r="G148" s="223" t="s">
        <v>212</v>
      </c>
      <c r="H148" s="224">
        <v>80</v>
      </c>
      <c r="I148" s="225"/>
      <c r="J148" s="226">
        <f>ROUND(I148*H148,2)</f>
        <v>0</v>
      </c>
      <c r="K148" s="222" t="s">
        <v>1</v>
      </c>
      <c r="L148" s="45"/>
      <c r="M148" s="227" t="s">
        <v>1</v>
      </c>
      <c r="N148" s="228" t="s">
        <v>42</v>
      </c>
      <c r="O148" s="92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1" t="s">
        <v>247</v>
      </c>
      <c r="AT148" s="231" t="s">
        <v>149</v>
      </c>
      <c r="AU148" s="231" t="s">
        <v>85</v>
      </c>
      <c r="AY148" s="18" t="s">
        <v>146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85</v>
      </c>
      <c r="BK148" s="232">
        <f>ROUND(I148*H148,2)</f>
        <v>0</v>
      </c>
      <c r="BL148" s="18" t="s">
        <v>247</v>
      </c>
      <c r="BM148" s="231" t="s">
        <v>297</v>
      </c>
    </row>
    <row r="149" s="12" customFormat="1" ht="25.92" customHeight="1">
      <c r="A149" s="12"/>
      <c r="B149" s="204"/>
      <c r="C149" s="205"/>
      <c r="D149" s="206" t="s">
        <v>76</v>
      </c>
      <c r="E149" s="207" t="s">
        <v>702</v>
      </c>
      <c r="F149" s="207" t="s">
        <v>895</v>
      </c>
      <c r="G149" s="205"/>
      <c r="H149" s="205"/>
      <c r="I149" s="208"/>
      <c r="J149" s="209">
        <f>BK149</f>
        <v>0</v>
      </c>
      <c r="K149" s="205"/>
      <c r="L149" s="210"/>
      <c r="M149" s="211"/>
      <c r="N149" s="212"/>
      <c r="O149" s="212"/>
      <c r="P149" s="213">
        <f>SUM(P150:P152)</f>
        <v>0</v>
      </c>
      <c r="Q149" s="212"/>
      <c r="R149" s="213">
        <f>SUM(R150:R152)</f>
        <v>0</v>
      </c>
      <c r="S149" s="212"/>
      <c r="T149" s="214">
        <f>SUM(T150:T152)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5" t="s">
        <v>85</v>
      </c>
      <c r="AT149" s="216" t="s">
        <v>76</v>
      </c>
      <c r="AU149" s="216" t="s">
        <v>77</v>
      </c>
      <c r="AY149" s="215" t="s">
        <v>146</v>
      </c>
      <c r="BK149" s="217">
        <f>SUM(BK150:BK152)</f>
        <v>0</v>
      </c>
    </row>
    <row r="150" s="2" customFormat="1" ht="21.75" customHeight="1">
      <c r="A150" s="39"/>
      <c r="B150" s="40"/>
      <c r="C150" s="220" t="s">
        <v>238</v>
      </c>
      <c r="D150" s="220" t="s">
        <v>149</v>
      </c>
      <c r="E150" s="221" t="s">
        <v>896</v>
      </c>
      <c r="F150" s="222" t="s">
        <v>897</v>
      </c>
      <c r="G150" s="223" t="s">
        <v>660</v>
      </c>
      <c r="H150" s="224">
        <v>40</v>
      </c>
      <c r="I150" s="225"/>
      <c r="J150" s="226">
        <f>ROUND(I150*H150,2)</f>
        <v>0</v>
      </c>
      <c r="K150" s="222" t="s">
        <v>1</v>
      </c>
      <c r="L150" s="45"/>
      <c r="M150" s="227" t="s">
        <v>1</v>
      </c>
      <c r="N150" s="228" t="s">
        <v>42</v>
      </c>
      <c r="O150" s="92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1" t="s">
        <v>247</v>
      </c>
      <c r="AT150" s="231" t="s">
        <v>149</v>
      </c>
      <c r="AU150" s="231" t="s">
        <v>85</v>
      </c>
      <c r="AY150" s="18" t="s">
        <v>146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85</v>
      </c>
      <c r="BK150" s="232">
        <f>ROUND(I150*H150,2)</f>
        <v>0</v>
      </c>
      <c r="BL150" s="18" t="s">
        <v>247</v>
      </c>
      <c r="BM150" s="231" t="s">
        <v>312</v>
      </c>
    </row>
    <row r="151" s="2" customFormat="1" ht="21.75" customHeight="1">
      <c r="A151" s="39"/>
      <c r="B151" s="40"/>
      <c r="C151" s="220" t="s">
        <v>243</v>
      </c>
      <c r="D151" s="220" t="s">
        <v>149</v>
      </c>
      <c r="E151" s="221" t="s">
        <v>898</v>
      </c>
      <c r="F151" s="222" t="s">
        <v>899</v>
      </c>
      <c r="G151" s="223" t="s">
        <v>660</v>
      </c>
      <c r="H151" s="224">
        <v>100</v>
      </c>
      <c r="I151" s="225"/>
      <c r="J151" s="226">
        <f>ROUND(I151*H151,2)</f>
        <v>0</v>
      </c>
      <c r="K151" s="222" t="s">
        <v>1</v>
      </c>
      <c r="L151" s="45"/>
      <c r="M151" s="227" t="s">
        <v>1</v>
      </c>
      <c r="N151" s="228" t="s">
        <v>42</v>
      </c>
      <c r="O151" s="92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247</v>
      </c>
      <c r="AT151" s="231" t="s">
        <v>149</v>
      </c>
      <c r="AU151" s="231" t="s">
        <v>85</v>
      </c>
      <c r="AY151" s="18" t="s">
        <v>146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85</v>
      </c>
      <c r="BK151" s="232">
        <f>ROUND(I151*H151,2)</f>
        <v>0</v>
      </c>
      <c r="BL151" s="18" t="s">
        <v>247</v>
      </c>
      <c r="BM151" s="231" t="s">
        <v>323</v>
      </c>
    </row>
    <row r="152" s="2" customFormat="1" ht="24.15" customHeight="1">
      <c r="A152" s="39"/>
      <c r="B152" s="40"/>
      <c r="C152" s="220" t="s">
        <v>247</v>
      </c>
      <c r="D152" s="220" t="s">
        <v>149</v>
      </c>
      <c r="E152" s="221" t="s">
        <v>900</v>
      </c>
      <c r="F152" s="222" t="s">
        <v>901</v>
      </c>
      <c r="G152" s="223" t="s">
        <v>660</v>
      </c>
      <c r="H152" s="224">
        <v>8</v>
      </c>
      <c r="I152" s="225"/>
      <c r="J152" s="226">
        <f>ROUND(I152*H152,2)</f>
        <v>0</v>
      </c>
      <c r="K152" s="222" t="s">
        <v>1</v>
      </c>
      <c r="L152" s="45"/>
      <c r="M152" s="227" t="s">
        <v>1</v>
      </c>
      <c r="N152" s="228" t="s">
        <v>42</v>
      </c>
      <c r="O152" s="92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247</v>
      </c>
      <c r="AT152" s="231" t="s">
        <v>149</v>
      </c>
      <c r="AU152" s="231" t="s">
        <v>85</v>
      </c>
      <c r="AY152" s="18" t="s">
        <v>146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85</v>
      </c>
      <c r="BK152" s="232">
        <f>ROUND(I152*H152,2)</f>
        <v>0</v>
      </c>
      <c r="BL152" s="18" t="s">
        <v>247</v>
      </c>
      <c r="BM152" s="231" t="s">
        <v>301</v>
      </c>
    </row>
    <row r="153" s="12" customFormat="1" ht="25.92" customHeight="1">
      <c r="A153" s="12"/>
      <c r="B153" s="204"/>
      <c r="C153" s="205"/>
      <c r="D153" s="206" t="s">
        <v>76</v>
      </c>
      <c r="E153" s="207" t="s">
        <v>775</v>
      </c>
      <c r="F153" s="207" t="s">
        <v>902</v>
      </c>
      <c r="G153" s="205"/>
      <c r="H153" s="205"/>
      <c r="I153" s="208"/>
      <c r="J153" s="209">
        <f>BK153</f>
        <v>0</v>
      </c>
      <c r="K153" s="205"/>
      <c r="L153" s="210"/>
      <c r="M153" s="211"/>
      <c r="N153" s="212"/>
      <c r="O153" s="212"/>
      <c r="P153" s="213">
        <f>P154+P157+P159</f>
        <v>0</v>
      </c>
      <c r="Q153" s="212"/>
      <c r="R153" s="213">
        <f>R154+R157+R159</f>
        <v>0</v>
      </c>
      <c r="S153" s="212"/>
      <c r="T153" s="214">
        <f>T154+T157+T159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5" t="s">
        <v>85</v>
      </c>
      <c r="AT153" s="216" t="s">
        <v>76</v>
      </c>
      <c r="AU153" s="216" t="s">
        <v>77</v>
      </c>
      <c r="AY153" s="215" t="s">
        <v>146</v>
      </c>
      <c r="BK153" s="217">
        <f>BK154+BK157+BK159</f>
        <v>0</v>
      </c>
    </row>
    <row r="154" s="12" customFormat="1" ht="22.8" customHeight="1">
      <c r="A154" s="12"/>
      <c r="B154" s="204"/>
      <c r="C154" s="205"/>
      <c r="D154" s="206" t="s">
        <v>76</v>
      </c>
      <c r="E154" s="218" t="s">
        <v>903</v>
      </c>
      <c r="F154" s="218" t="s">
        <v>904</v>
      </c>
      <c r="G154" s="205"/>
      <c r="H154" s="205"/>
      <c r="I154" s="208"/>
      <c r="J154" s="219">
        <f>BK154</f>
        <v>0</v>
      </c>
      <c r="K154" s="205"/>
      <c r="L154" s="210"/>
      <c r="M154" s="211"/>
      <c r="N154" s="212"/>
      <c r="O154" s="212"/>
      <c r="P154" s="213">
        <f>SUM(P155:P156)</f>
        <v>0</v>
      </c>
      <c r="Q154" s="212"/>
      <c r="R154" s="213">
        <f>SUM(R155:R156)</f>
        <v>0</v>
      </c>
      <c r="S154" s="212"/>
      <c r="T154" s="214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5" t="s">
        <v>85</v>
      </c>
      <c r="AT154" s="216" t="s">
        <v>76</v>
      </c>
      <c r="AU154" s="216" t="s">
        <v>85</v>
      </c>
      <c r="AY154" s="215" t="s">
        <v>146</v>
      </c>
      <c r="BK154" s="217">
        <f>SUM(BK155:BK156)</f>
        <v>0</v>
      </c>
    </row>
    <row r="155" s="2" customFormat="1" ht="16.5" customHeight="1">
      <c r="A155" s="39"/>
      <c r="B155" s="40"/>
      <c r="C155" s="220" t="s">
        <v>251</v>
      </c>
      <c r="D155" s="220" t="s">
        <v>149</v>
      </c>
      <c r="E155" s="221" t="s">
        <v>905</v>
      </c>
      <c r="F155" s="222" t="s">
        <v>906</v>
      </c>
      <c r="G155" s="223" t="s">
        <v>660</v>
      </c>
      <c r="H155" s="224">
        <v>16</v>
      </c>
      <c r="I155" s="225"/>
      <c r="J155" s="226">
        <f>ROUND(I155*H155,2)</f>
        <v>0</v>
      </c>
      <c r="K155" s="222" t="s">
        <v>1</v>
      </c>
      <c r="L155" s="45"/>
      <c r="M155" s="227" t="s">
        <v>1</v>
      </c>
      <c r="N155" s="228" t="s">
        <v>42</v>
      </c>
      <c r="O155" s="92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247</v>
      </c>
      <c r="AT155" s="231" t="s">
        <v>149</v>
      </c>
      <c r="AU155" s="231" t="s">
        <v>87</v>
      </c>
      <c r="AY155" s="18" t="s">
        <v>146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85</v>
      </c>
      <c r="BK155" s="232">
        <f>ROUND(I155*H155,2)</f>
        <v>0</v>
      </c>
      <c r="BL155" s="18" t="s">
        <v>247</v>
      </c>
      <c r="BM155" s="231" t="s">
        <v>346</v>
      </c>
    </row>
    <row r="156" s="2" customFormat="1" ht="24.15" customHeight="1">
      <c r="A156" s="39"/>
      <c r="B156" s="40"/>
      <c r="C156" s="220" t="s">
        <v>255</v>
      </c>
      <c r="D156" s="220" t="s">
        <v>149</v>
      </c>
      <c r="E156" s="221" t="s">
        <v>907</v>
      </c>
      <c r="F156" s="222" t="s">
        <v>908</v>
      </c>
      <c r="G156" s="223" t="s">
        <v>660</v>
      </c>
      <c r="H156" s="224">
        <v>8</v>
      </c>
      <c r="I156" s="225"/>
      <c r="J156" s="226">
        <f>ROUND(I156*H156,2)</f>
        <v>0</v>
      </c>
      <c r="K156" s="222" t="s">
        <v>1</v>
      </c>
      <c r="L156" s="45"/>
      <c r="M156" s="227" t="s">
        <v>1</v>
      </c>
      <c r="N156" s="228" t="s">
        <v>42</v>
      </c>
      <c r="O156" s="92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247</v>
      </c>
      <c r="AT156" s="231" t="s">
        <v>149</v>
      </c>
      <c r="AU156" s="231" t="s">
        <v>87</v>
      </c>
      <c r="AY156" s="18" t="s">
        <v>146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85</v>
      </c>
      <c r="BK156" s="232">
        <f>ROUND(I156*H156,2)</f>
        <v>0</v>
      </c>
      <c r="BL156" s="18" t="s">
        <v>247</v>
      </c>
      <c r="BM156" s="231" t="s">
        <v>354</v>
      </c>
    </row>
    <row r="157" s="12" customFormat="1" ht="22.8" customHeight="1">
      <c r="A157" s="12"/>
      <c r="B157" s="204"/>
      <c r="C157" s="205"/>
      <c r="D157" s="206" t="s">
        <v>76</v>
      </c>
      <c r="E157" s="218" t="s">
        <v>909</v>
      </c>
      <c r="F157" s="218" t="s">
        <v>910</v>
      </c>
      <c r="G157" s="205"/>
      <c r="H157" s="205"/>
      <c r="I157" s="208"/>
      <c r="J157" s="219">
        <f>BK157</f>
        <v>0</v>
      </c>
      <c r="K157" s="205"/>
      <c r="L157" s="210"/>
      <c r="M157" s="211"/>
      <c r="N157" s="212"/>
      <c r="O157" s="212"/>
      <c r="P157" s="213">
        <f>P158</f>
        <v>0</v>
      </c>
      <c r="Q157" s="212"/>
      <c r="R157" s="213">
        <f>R158</f>
        <v>0</v>
      </c>
      <c r="S157" s="212"/>
      <c r="T157" s="214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5" t="s">
        <v>85</v>
      </c>
      <c r="AT157" s="216" t="s">
        <v>76</v>
      </c>
      <c r="AU157" s="216" t="s">
        <v>85</v>
      </c>
      <c r="AY157" s="215" t="s">
        <v>146</v>
      </c>
      <c r="BK157" s="217">
        <f>BK158</f>
        <v>0</v>
      </c>
    </row>
    <row r="158" s="2" customFormat="1" ht="21.75" customHeight="1">
      <c r="A158" s="39"/>
      <c r="B158" s="40"/>
      <c r="C158" s="220" t="s">
        <v>259</v>
      </c>
      <c r="D158" s="220" t="s">
        <v>149</v>
      </c>
      <c r="E158" s="221" t="s">
        <v>911</v>
      </c>
      <c r="F158" s="222" t="s">
        <v>912</v>
      </c>
      <c r="G158" s="223" t="s">
        <v>660</v>
      </c>
      <c r="H158" s="224">
        <v>8</v>
      </c>
      <c r="I158" s="225"/>
      <c r="J158" s="226">
        <f>ROUND(I158*H158,2)</f>
        <v>0</v>
      </c>
      <c r="K158" s="222" t="s">
        <v>1</v>
      </c>
      <c r="L158" s="45"/>
      <c r="M158" s="227" t="s">
        <v>1</v>
      </c>
      <c r="N158" s="228" t="s">
        <v>42</v>
      </c>
      <c r="O158" s="92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1" t="s">
        <v>247</v>
      </c>
      <c r="AT158" s="231" t="s">
        <v>149</v>
      </c>
      <c r="AU158" s="231" t="s">
        <v>87</v>
      </c>
      <c r="AY158" s="18" t="s">
        <v>146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8" t="s">
        <v>85</v>
      </c>
      <c r="BK158" s="232">
        <f>ROUND(I158*H158,2)</f>
        <v>0</v>
      </c>
      <c r="BL158" s="18" t="s">
        <v>247</v>
      </c>
      <c r="BM158" s="231" t="s">
        <v>362</v>
      </c>
    </row>
    <row r="159" s="12" customFormat="1" ht="22.8" customHeight="1">
      <c r="A159" s="12"/>
      <c r="B159" s="204"/>
      <c r="C159" s="205"/>
      <c r="D159" s="206" t="s">
        <v>76</v>
      </c>
      <c r="E159" s="218" t="s">
        <v>913</v>
      </c>
      <c r="F159" s="218" t="s">
        <v>914</v>
      </c>
      <c r="G159" s="205"/>
      <c r="H159" s="205"/>
      <c r="I159" s="208"/>
      <c r="J159" s="219">
        <f>BK159</f>
        <v>0</v>
      </c>
      <c r="K159" s="205"/>
      <c r="L159" s="210"/>
      <c r="M159" s="211"/>
      <c r="N159" s="212"/>
      <c r="O159" s="212"/>
      <c r="P159" s="213">
        <f>SUM(P160:P162)</f>
        <v>0</v>
      </c>
      <c r="Q159" s="212"/>
      <c r="R159" s="213">
        <f>SUM(R160:R162)</f>
        <v>0</v>
      </c>
      <c r="S159" s="212"/>
      <c r="T159" s="214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5" t="s">
        <v>85</v>
      </c>
      <c r="AT159" s="216" t="s">
        <v>76</v>
      </c>
      <c r="AU159" s="216" t="s">
        <v>85</v>
      </c>
      <c r="AY159" s="215" t="s">
        <v>146</v>
      </c>
      <c r="BK159" s="217">
        <f>SUM(BK160:BK162)</f>
        <v>0</v>
      </c>
    </row>
    <row r="160" s="2" customFormat="1" ht="16.5" customHeight="1">
      <c r="A160" s="39"/>
      <c r="B160" s="40"/>
      <c r="C160" s="220" t="s">
        <v>263</v>
      </c>
      <c r="D160" s="220" t="s">
        <v>149</v>
      </c>
      <c r="E160" s="221" t="s">
        <v>915</v>
      </c>
      <c r="F160" s="222" t="s">
        <v>916</v>
      </c>
      <c r="G160" s="223" t="s">
        <v>660</v>
      </c>
      <c r="H160" s="224">
        <v>8</v>
      </c>
      <c r="I160" s="225"/>
      <c r="J160" s="226">
        <f>ROUND(I160*H160,2)</f>
        <v>0</v>
      </c>
      <c r="K160" s="222" t="s">
        <v>1</v>
      </c>
      <c r="L160" s="45"/>
      <c r="M160" s="227" t="s">
        <v>1</v>
      </c>
      <c r="N160" s="228" t="s">
        <v>42</v>
      </c>
      <c r="O160" s="92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1" t="s">
        <v>247</v>
      </c>
      <c r="AT160" s="231" t="s">
        <v>149</v>
      </c>
      <c r="AU160" s="231" t="s">
        <v>87</v>
      </c>
      <c r="AY160" s="18" t="s">
        <v>146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85</v>
      </c>
      <c r="BK160" s="232">
        <f>ROUND(I160*H160,2)</f>
        <v>0</v>
      </c>
      <c r="BL160" s="18" t="s">
        <v>247</v>
      </c>
      <c r="BM160" s="231" t="s">
        <v>370</v>
      </c>
    </row>
    <row r="161" s="2" customFormat="1" ht="16.5" customHeight="1">
      <c r="A161" s="39"/>
      <c r="B161" s="40"/>
      <c r="C161" s="220" t="s">
        <v>7</v>
      </c>
      <c r="D161" s="220" t="s">
        <v>149</v>
      </c>
      <c r="E161" s="221" t="s">
        <v>917</v>
      </c>
      <c r="F161" s="222" t="s">
        <v>918</v>
      </c>
      <c r="G161" s="223" t="s">
        <v>660</v>
      </c>
      <c r="H161" s="224">
        <v>8</v>
      </c>
      <c r="I161" s="225"/>
      <c r="J161" s="226">
        <f>ROUND(I161*H161,2)</f>
        <v>0</v>
      </c>
      <c r="K161" s="222" t="s">
        <v>1</v>
      </c>
      <c r="L161" s="45"/>
      <c r="M161" s="227" t="s">
        <v>1</v>
      </c>
      <c r="N161" s="228" t="s">
        <v>42</v>
      </c>
      <c r="O161" s="92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1" t="s">
        <v>247</v>
      </c>
      <c r="AT161" s="231" t="s">
        <v>149</v>
      </c>
      <c r="AU161" s="231" t="s">
        <v>87</v>
      </c>
      <c r="AY161" s="18" t="s">
        <v>146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85</v>
      </c>
      <c r="BK161" s="232">
        <f>ROUND(I161*H161,2)</f>
        <v>0</v>
      </c>
      <c r="BL161" s="18" t="s">
        <v>247</v>
      </c>
      <c r="BM161" s="231" t="s">
        <v>378</v>
      </c>
    </row>
    <row r="162" s="2" customFormat="1" ht="21.75" customHeight="1">
      <c r="A162" s="39"/>
      <c r="B162" s="40"/>
      <c r="C162" s="220" t="s">
        <v>276</v>
      </c>
      <c r="D162" s="220" t="s">
        <v>149</v>
      </c>
      <c r="E162" s="221" t="s">
        <v>919</v>
      </c>
      <c r="F162" s="222" t="s">
        <v>920</v>
      </c>
      <c r="G162" s="223" t="s">
        <v>660</v>
      </c>
      <c r="H162" s="224">
        <v>8</v>
      </c>
      <c r="I162" s="225"/>
      <c r="J162" s="226">
        <f>ROUND(I162*H162,2)</f>
        <v>0</v>
      </c>
      <c r="K162" s="222" t="s">
        <v>1</v>
      </c>
      <c r="L162" s="45"/>
      <c r="M162" s="227" t="s">
        <v>1</v>
      </c>
      <c r="N162" s="228" t="s">
        <v>42</v>
      </c>
      <c r="O162" s="92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1" t="s">
        <v>247</v>
      </c>
      <c r="AT162" s="231" t="s">
        <v>149</v>
      </c>
      <c r="AU162" s="231" t="s">
        <v>87</v>
      </c>
      <c r="AY162" s="18" t="s">
        <v>146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85</v>
      </c>
      <c r="BK162" s="232">
        <f>ROUND(I162*H162,2)</f>
        <v>0</v>
      </c>
      <c r="BL162" s="18" t="s">
        <v>247</v>
      </c>
      <c r="BM162" s="231" t="s">
        <v>386</v>
      </c>
    </row>
    <row r="163" s="12" customFormat="1" ht="25.92" customHeight="1">
      <c r="A163" s="12"/>
      <c r="B163" s="204"/>
      <c r="C163" s="205"/>
      <c r="D163" s="206" t="s">
        <v>76</v>
      </c>
      <c r="E163" s="207" t="s">
        <v>921</v>
      </c>
      <c r="F163" s="207" t="s">
        <v>922</v>
      </c>
      <c r="G163" s="205"/>
      <c r="H163" s="205"/>
      <c r="I163" s="208"/>
      <c r="J163" s="209">
        <f>BK163</f>
        <v>0</v>
      </c>
      <c r="K163" s="205"/>
      <c r="L163" s="210"/>
      <c r="M163" s="211"/>
      <c r="N163" s="212"/>
      <c r="O163" s="212"/>
      <c r="P163" s="213">
        <f>P164</f>
        <v>0</v>
      </c>
      <c r="Q163" s="212"/>
      <c r="R163" s="213">
        <f>R164</f>
        <v>0</v>
      </c>
      <c r="S163" s="212"/>
      <c r="T163" s="214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5" t="s">
        <v>85</v>
      </c>
      <c r="AT163" s="216" t="s">
        <v>76</v>
      </c>
      <c r="AU163" s="216" t="s">
        <v>77</v>
      </c>
      <c r="AY163" s="215" t="s">
        <v>146</v>
      </c>
      <c r="BK163" s="217">
        <f>BK164</f>
        <v>0</v>
      </c>
    </row>
    <row r="164" s="2" customFormat="1" ht="24.15" customHeight="1">
      <c r="A164" s="39"/>
      <c r="B164" s="40"/>
      <c r="C164" s="220" t="s">
        <v>281</v>
      </c>
      <c r="D164" s="220" t="s">
        <v>149</v>
      </c>
      <c r="E164" s="221" t="s">
        <v>923</v>
      </c>
      <c r="F164" s="222" t="s">
        <v>924</v>
      </c>
      <c r="G164" s="223" t="s">
        <v>660</v>
      </c>
      <c r="H164" s="224">
        <v>16</v>
      </c>
      <c r="I164" s="225"/>
      <c r="J164" s="226">
        <f>ROUND(I164*H164,2)</f>
        <v>0</v>
      </c>
      <c r="K164" s="222" t="s">
        <v>1</v>
      </c>
      <c r="L164" s="45"/>
      <c r="M164" s="227" t="s">
        <v>1</v>
      </c>
      <c r="N164" s="228" t="s">
        <v>42</v>
      </c>
      <c r="O164" s="92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247</v>
      </c>
      <c r="AT164" s="231" t="s">
        <v>149</v>
      </c>
      <c r="AU164" s="231" t="s">
        <v>85</v>
      </c>
      <c r="AY164" s="18" t="s">
        <v>146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85</v>
      </c>
      <c r="BK164" s="232">
        <f>ROUND(I164*H164,2)</f>
        <v>0</v>
      </c>
      <c r="BL164" s="18" t="s">
        <v>247</v>
      </c>
      <c r="BM164" s="231" t="s">
        <v>394</v>
      </c>
    </row>
    <row r="165" s="12" customFormat="1" ht="25.92" customHeight="1">
      <c r="A165" s="12"/>
      <c r="B165" s="204"/>
      <c r="C165" s="205"/>
      <c r="D165" s="206" t="s">
        <v>76</v>
      </c>
      <c r="E165" s="207" t="s">
        <v>925</v>
      </c>
      <c r="F165" s="207" t="s">
        <v>926</v>
      </c>
      <c r="G165" s="205"/>
      <c r="H165" s="205"/>
      <c r="I165" s="208"/>
      <c r="J165" s="209">
        <f>BK165</f>
        <v>0</v>
      </c>
      <c r="K165" s="205"/>
      <c r="L165" s="210"/>
      <c r="M165" s="211"/>
      <c r="N165" s="212"/>
      <c r="O165" s="212"/>
      <c r="P165" s="213">
        <f>SUM(P166:P167)</f>
        <v>0</v>
      </c>
      <c r="Q165" s="212"/>
      <c r="R165" s="213">
        <f>SUM(R166:R167)</f>
        <v>0</v>
      </c>
      <c r="S165" s="212"/>
      <c r="T165" s="214">
        <f>SUM(T166:T167)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5" t="s">
        <v>85</v>
      </c>
      <c r="AT165" s="216" t="s">
        <v>76</v>
      </c>
      <c r="AU165" s="216" t="s">
        <v>77</v>
      </c>
      <c r="AY165" s="215" t="s">
        <v>146</v>
      </c>
      <c r="BK165" s="217">
        <f>SUM(BK166:BK167)</f>
        <v>0</v>
      </c>
    </row>
    <row r="166" s="2" customFormat="1" ht="21.75" customHeight="1">
      <c r="A166" s="39"/>
      <c r="B166" s="40"/>
      <c r="C166" s="220" t="s">
        <v>288</v>
      </c>
      <c r="D166" s="220" t="s">
        <v>149</v>
      </c>
      <c r="E166" s="221" t="s">
        <v>927</v>
      </c>
      <c r="F166" s="222" t="s">
        <v>928</v>
      </c>
      <c r="G166" s="223" t="s">
        <v>212</v>
      </c>
      <c r="H166" s="224">
        <v>60</v>
      </c>
      <c r="I166" s="225"/>
      <c r="J166" s="226">
        <f>ROUND(I166*H166,2)</f>
        <v>0</v>
      </c>
      <c r="K166" s="222" t="s">
        <v>1</v>
      </c>
      <c r="L166" s="45"/>
      <c r="M166" s="227" t="s">
        <v>1</v>
      </c>
      <c r="N166" s="228" t="s">
        <v>42</v>
      </c>
      <c r="O166" s="92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1" t="s">
        <v>247</v>
      </c>
      <c r="AT166" s="231" t="s">
        <v>149</v>
      </c>
      <c r="AU166" s="231" t="s">
        <v>85</v>
      </c>
      <c r="AY166" s="18" t="s">
        <v>146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8" t="s">
        <v>85</v>
      </c>
      <c r="BK166" s="232">
        <f>ROUND(I166*H166,2)</f>
        <v>0</v>
      </c>
      <c r="BL166" s="18" t="s">
        <v>247</v>
      </c>
      <c r="BM166" s="231" t="s">
        <v>404</v>
      </c>
    </row>
    <row r="167" s="2" customFormat="1" ht="16.5" customHeight="1">
      <c r="A167" s="39"/>
      <c r="B167" s="40"/>
      <c r="C167" s="220" t="s">
        <v>293</v>
      </c>
      <c r="D167" s="220" t="s">
        <v>149</v>
      </c>
      <c r="E167" s="221" t="s">
        <v>929</v>
      </c>
      <c r="F167" s="222" t="s">
        <v>930</v>
      </c>
      <c r="G167" s="223" t="s">
        <v>931</v>
      </c>
      <c r="H167" s="224">
        <v>80</v>
      </c>
      <c r="I167" s="225"/>
      <c r="J167" s="226">
        <f>ROUND(I167*H167,2)</f>
        <v>0</v>
      </c>
      <c r="K167" s="222" t="s">
        <v>1</v>
      </c>
      <c r="L167" s="45"/>
      <c r="M167" s="227" t="s">
        <v>1</v>
      </c>
      <c r="N167" s="228" t="s">
        <v>42</v>
      </c>
      <c r="O167" s="92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247</v>
      </c>
      <c r="AT167" s="231" t="s">
        <v>149</v>
      </c>
      <c r="AU167" s="231" t="s">
        <v>85</v>
      </c>
      <c r="AY167" s="18" t="s">
        <v>146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85</v>
      </c>
      <c r="BK167" s="232">
        <f>ROUND(I167*H167,2)</f>
        <v>0</v>
      </c>
      <c r="BL167" s="18" t="s">
        <v>247</v>
      </c>
      <c r="BM167" s="231" t="s">
        <v>422</v>
      </c>
    </row>
    <row r="168" s="12" customFormat="1" ht="25.92" customHeight="1">
      <c r="A168" s="12"/>
      <c r="B168" s="204"/>
      <c r="C168" s="205"/>
      <c r="D168" s="206" t="s">
        <v>76</v>
      </c>
      <c r="E168" s="207" t="s">
        <v>932</v>
      </c>
      <c r="F168" s="207" t="s">
        <v>933</v>
      </c>
      <c r="G168" s="205"/>
      <c r="H168" s="205"/>
      <c r="I168" s="208"/>
      <c r="J168" s="209">
        <f>BK168</f>
        <v>0</v>
      </c>
      <c r="K168" s="205"/>
      <c r="L168" s="210"/>
      <c r="M168" s="211"/>
      <c r="N168" s="212"/>
      <c r="O168" s="212"/>
      <c r="P168" s="213">
        <f>P169</f>
        <v>0</v>
      </c>
      <c r="Q168" s="212"/>
      <c r="R168" s="213">
        <f>R169</f>
        <v>0</v>
      </c>
      <c r="S168" s="212"/>
      <c r="T168" s="214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5" t="s">
        <v>85</v>
      </c>
      <c r="AT168" s="216" t="s">
        <v>76</v>
      </c>
      <c r="AU168" s="216" t="s">
        <v>77</v>
      </c>
      <c r="AY168" s="215" t="s">
        <v>146</v>
      </c>
      <c r="BK168" s="217">
        <f>BK169</f>
        <v>0</v>
      </c>
    </row>
    <row r="169" s="2" customFormat="1" ht="21.75" customHeight="1">
      <c r="A169" s="39"/>
      <c r="B169" s="40"/>
      <c r="C169" s="220" t="s">
        <v>297</v>
      </c>
      <c r="D169" s="220" t="s">
        <v>149</v>
      </c>
      <c r="E169" s="221" t="s">
        <v>934</v>
      </c>
      <c r="F169" s="222" t="s">
        <v>935</v>
      </c>
      <c r="G169" s="223" t="s">
        <v>212</v>
      </c>
      <c r="H169" s="224">
        <v>160</v>
      </c>
      <c r="I169" s="225"/>
      <c r="J169" s="226">
        <f>ROUND(I169*H169,2)</f>
        <v>0</v>
      </c>
      <c r="K169" s="222" t="s">
        <v>1</v>
      </c>
      <c r="L169" s="45"/>
      <c r="M169" s="227" t="s">
        <v>1</v>
      </c>
      <c r="N169" s="228" t="s">
        <v>42</v>
      </c>
      <c r="O169" s="92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1" t="s">
        <v>247</v>
      </c>
      <c r="AT169" s="231" t="s">
        <v>149</v>
      </c>
      <c r="AU169" s="231" t="s">
        <v>85</v>
      </c>
      <c r="AY169" s="18" t="s">
        <v>146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85</v>
      </c>
      <c r="BK169" s="232">
        <f>ROUND(I169*H169,2)</f>
        <v>0</v>
      </c>
      <c r="BL169" s="18" t="s">
        <v>247</v>
      </c>
      <c r="BM169" s="231" t="s">
        <v>437</v>
      </c>
    </row>
    <row r="170" s="12" customFormat="1" ht="25.92" customHeight="1">
      <c r="A170" s="12"/>
      <c r="B170" s="204"/>
      <c r="C170" s="205"/>
      <c r="D170" s="206" t="s">
        <v>76</v>
      </c>
      <c r="E170" s="207" t="s">
        <v>936</v>
      </c>
      <c r="F170" s="207" t="s">
        <v>937</v>
      </c>
      <c r="G170" s="205"/>
      <c r="H170" s="205"/>
      <c r="I170" s="208"/>
      <c r="J170" s="209">
        <f>BK170</f>
        <v>0</v>
      </c>
      <c r="K170" s="205"/>
      <c r="L170" s="210"/>
      <c r="M170" s="211"/>
      <c r="N170" s="212"/>
      <c r="O170" s="212"/>
      <c r="P170" s="213">
        <f>SUM(P171:P172)</f>
        <v>0</v>
      </c>
      <c r="Q170" s="212"/>
      <c r="R170" s="213">
        <f>SUM(R171:R172)</f>
        <v>0</v>
      </c>
      <c r="S170" s="212"/>
      <c r="T170" s="214">
        <f>SUM(T171:T172)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5" t="s">
        <v>85</v>
      </c>
      <c r="AT170" s="216" t="s">
        <v>76</v>
      </c>
      <c r="AU170" s="216" t="s">
        <v>77</v>
      </c>
      <c r="AY170" s="215" t="s">
        <v>146</v>
      </c>
      <c r="BK170" s="217">
        <f>SUM(BK171:BK172)</f>
        <v>0</v>
      </c>
    </row>
    <row r="171" s="2" customFormat="1" ht="16.5" customHeight="1">
      <c r="A171" s="39"/>
      <c r="B171" s="40"/>
      <c r="C171" s="220" t="s">
        <v>305</v>
      </c>
      <c r="D171" s="220" t="s">
        <v>149</v>
      </c>
      <c r="E171" s="221" t="s">
        <v>938</v>
      </c>
      <c r="F171" s="222" t="s">
        <v>939</v>
      </c>
      <c r="G171" s="223" t="s">
        <v>638</v>
      </c>
      <c r="H171" s="224">
        <v>50</v>
      </c>
      <c r="I171" s="225"/>
      <c r="J171" s="226">
        <f>ROUND(I171*H171,2)</f>
        <v>0</v>
      </c>
      <c r="K171" s="222" t="s">
        <v>1</v>
      </c>
      <c r="L171" s="45"/>
      <c r="M171" s="227" t="s">
        <v>1</v>
      </c>
      <c r="N171" s="228" t="s">
        <v>42</v>
      </c>
      <c r="O171" s="92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1" t="s">
        <v>247</v>
      </c>
      <c r="AT171" s="231" t="s">
        <v>149</v>
      </c>
      <c r="AU171" s="231" t="s">
        <v>85</v>
      </c>
      <c r="AY171" s="18" t="s">
        <v>146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8" t="s">
        <v>85</v>
      </c>
      <c r="BK171" s="232">
        <f>ROUND(I171*H171,2)</f>
        <v>0</v>
      </c>
      <c r="BL171" s="18" t="s">
        <v>247</v>
      </c>
      <c r="BM171" s="231" t="s">
        <v>461</v>
      </c>
    </row>
    <row r="172" s="2" customFormat="1" ht="16.5" customHeight="1">
      <c r="A172" s="39"/>
      <c r="B172" s="40"/>
      <c r="C172" s="220" t="s">
        <v>312</v>
      </c>
      <c r="D172" s="220" t="s">
        <v>149</v>
      </c>
      <c r="E172" s="221" t="s">
        <v>940</v>
      </c>
      <c r="F172" s="222" t="s">
        <v>941</v>
      </c>
      <c r="G172" s="223" t="s">
        <v>638</v>
      </c>
      <c r="H172" s="224">
        <v>40</v>
      </c>
      <c r="I172" s="225"/>
      <c r="J172" s="226">
        <f>ROUND(I172*H172,2)</f>
        <v>0</v>
      </c>
      <c r="K172" s="222" t="s">
        <v>1</v>
      </c>
      <c r="L172" s="45"/>
      <c r="M172" s="227" t="s">
        <v>1</v>
      </c>
      <c r="N172" s="228" t="s">
        <v>42</v>
      </c>
      <c r="O172" s="92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1" t="s">
        <v>247</v>
      </c>
      <c r="AT172" s="231" t="s">
        <v>149</v>
      </c>
      <c r="AU172" s="231" t="s">
        <v>85</v>
      </c>
      <c r="AY172" s="18" t="s">
        <v>146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8" t="s">
        <v>85</v>
      </c>
      <c r="BK172" s="232">
        <f>ROUND(I172*H172,2)</f>
        <v>0</v>
      </c>
      <c r="BL172" s="18" t="s">
        <v>247</v>
      </c>
      <c r="BM172" s="231" t="s">
        <v>485</v>
      </c>
    </row>
    <row r="173" s="12" customFormat="1" ht="25.92" customHeight="1">
      <c r="A173" s="12"/>
      <c r="B173" s="204"/>
      <c r="C173" s="205"/>
      <c r="D173" s="206" t="s">
        <v>76</v>
      </c>
      <c r="E173" s="207" t="s">
        <v>942</v>
      </c>
      <c r="F173" s="207" t="s">
        <v>943</v>
      </c>
      <c r="G173" s="205"/>
      <c r="H173" s="205"/>
      <c r="I173" s="208"/>
      <c r="J173" s="209">
        <f>BK173</f>
        <v>0</v>
      </c>
      <c r="K173" s="205"/>
      <c r="L173" s="210"/>
      <c r="M173" s="211"/>
      <c r="N173" s="212"/>
      <c r="O173" s="212"/>
      <c r="P173" s="213">
        <f>P174</f>
        <v>0</v>
      </c>
      <c r="Q173" s="212"/>
      <c r="R173" s="213">
        <f>R174</f>
        <v>0</v>
      </c>
      <c r="S173" s="212"/>
      <c r="T173" s="214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5" t="s">
        <v>85</v>
      </c>
      <c r="AT173" s="216" t="s">
        <v>76</v>
      </c>
      <c r="AU173" s="216" t="s">
        <v>77</v>
      </c>
      <c r="AY173" s="215" t="s">
        <v>146</v>
      </c>
      <c r="BK173" s="217">
        <f>BK174</f>
        <v>0</v>
      </c>
    </row>
    <row r="174" s="2" customFormat="1" ht="21.75" customHeight="1">
      <c r="A174" s="39"/>
      <c r="B174" s="40"/>
      <c r="C174" s="220" t="s">
        <v>318</v>
      </c>
      <c r="D174" s="220" t="s">
        <v>149</v>
      </c>
      <c r="E174" s="221" t="s">
        <v>944</v>
      </c>
      <c r="F174" s="222" t="s">
        <v>945</v>
      </c>
      <c r="G174" s="223" t="s">
        <v>660</v>
      </c>
      <c r="H174" s="224">
        <v>1</v>
      </c>
      <c r="I174" s="225"/>
      <c r="J174" s="226">
        <f>ROUND(I174*H174,2)</f>
        <v>0</v>
      </c>
      <c r="K174" s="222" t="s">
        <v>1</v>
      </c>
      <c r="L174" s="45"/>
      <c r="M174" s="227" t="s">
        <v>1</v>
      </c>
      <c r="N174" s="228" t="s">
        <v>42</v>
      </c>
      <c r="O174" s="92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1" t="s">
        <v>247</v>
      </c>
      <c r="AT174" s="231" t="s">
        <v>149</v>
      </c>
      <c r="AU174" s="231" t="s">
        <v>85</v>
      </c>
      <c r="AY174" s="18" t="s">
        <v>146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8" t="s">
        <v>85</v>
      </c>
      <c r="BK174" s="232">
        <f>ROUND(I174*H174,2)</f>
        <v>0</v>
      </c>
      <c r="BL174" s="18" t="s">
        <v>247</v>
      </c>
      <c r="BM174" s="231" t="s">
        <v>495</v>
      </c>
    </row>
    <row r="175" s="12" customFormat="1" ht="25.92" customHeight="1">
      <c r="A175" s="12"/>
      <c r="B175" s="204"/>
      <c r="C175" s="205"/>
      <c r="D175" s="206" t="s">
        <v>76</v>
      </c>
      <c r="E175" s="207" t="s">
        <v>946</v>
      </c>
      <c r="F175" s="207" t="s">
        <v>947</v>
      </c>
      <c r="G175" s="205"/>
      <c r="H175" s="205"/>
      <c r="I175" s="208"/>
      <c r="J175" s="209">
        <f>BK175</f>
        <v>0</v>
      </c>
      <c r="K175" s="205"/>
      <c r="L175" s="210"/>
      <c r="M175" s="211"/>
      <c r="N175" s="212"/>
      <c r="O175" s="212"/>
      <c r="P175" s="213">
        <f>P176</f>
        <v>0</v>
      </c>
      <c r="Q175" s="212"/>
      <c r="R175" s="213">
        <f>R176</f>
        <v>0</v>
      </c>
      <c r="S175" s="212"/>
      <c r="T175" s="214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5" t="s">
        <v>85</v>
      </c>
      <c r="AT175" s="216" t="s">
        <v>76</v>
      </c>
      <c r="AU175" s="216" t="s">
        <v>77</v>
      </c>
      <c r="AY175" s="215" t="s">
        <v>146</v>
      </c>
      <c r="BK175" s="217">
        <f>BK176</f>
        <v>0</v>
      </c>
    </row>
    <row r="176" s="2" customFormat="1" ht="16.5" customHeight="1">
      <c r="A176" s="39"/>
      <c r="B176" s="40"/>
      <c r="C176" s="220" t="s">
        <v>323</v>
      </c>
      <c r="D176" s="220" t="s">
        <v>149</v>
      </c>
      <c r="E176" s="221" t="s">
        <v>948</v>
      </c>
      <c r="F176" s="222" t="s">
        <v>949</v>
      </c>
      <c r="G176" s="223" t="s">
        <v>950</v>
      </c>
      <c r="H176" s="224">
        <v>80</v>
      </c>
      <c r="I176" s="225"/>
      <c r="J176" s="226">
        <f>ROUND(I176*H176,2)</f>
        <v>0</v>
      </c>
      <c r="K176" s="222" t="s">
        <v>1</v>
      </c>
      <c r="L176" s="45"/>
      <c r="M176" s="227" t="s">
        <v>1</v>
      </c>
      <c r="N176" s="228" t="s">
        <v>42</v>
      </c>
      <c r="O176" s="92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1" t="s">
        <v>247</v>
      </c>
      <c r="AT176" s="231" t="s">
        <v>149</v>
      </c>
      <c r="AU176" s="231" t="s">
        <v>85</v>
      </c>
      <c r="AY176" s="18" t="s">
        <v>146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85</v>
      </c>
      <c r="BK176" s="232">
        <f>ROUND(I176*H176,2)</f>
        <v>0</v>
      </c>
      <c r="BL176" s="18" t="s">
        <v>247</v>
      </c>
      <c r="BM176" s="231" t="s">
        <v>503</v>
      </c>
    </row>
    <row r="177" s="12" customFormat="1" ht="25.92" customHeight="1">
      <c r="A177" s="12"/>
      <c r="B177" s="204"/>
      <c r="C177" s="205"/>
      <c r="D177" s="206" t="s">
        <v>76</v>
      </c>
      <c r="E177" s="207" t="s">
        <v>951</v>
      </c>
      <c r="F177" s="207" t="s">
        <v>952</v>
      </c>
      <c r="G177" s="205"/>
      <c r="H177" s="205"/>
      <c r="I177" s="208"/>
      <c r="J177" s="209">
        <f>BK177</f>
        <v>0</v>
      </c>
      <c r="K177" s="205"/>
      <c r="L177" s="210"/>
      <c r="M177" s="211"/>
      <c r="N177" s="212"/>
      <c r="O177" s="212"/>
      <c r="P177" s="213">
        <f>P178</f>
        <v>0</v>
      </c>
      <c r="Q177" s="212"/>
      <c r="R177" s="213">
        <f>R178</f>
        <v>0</v>
      </c>
      <c r="S177" s="212"/>
      <c r="T177" s="214">
        <f>T178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5" t="s">
        <v>85</v>
      </c>
      <c r="AT177" s="216" t="s">
        <v>76</v>
      </c>
      <c r="AU177" s="216" t="s">
        <v>77</v>
      </c>
      <c r="AY177" s="215" t="s">
        <v>146</v>
      </c>
      <c r="BK177" s="217">
        <f>BK178</f>
        <v>0</v>
      </c>
    </row>
    <row r="178" s="2" customFormat="1" ht="16.5" customHeight="1">
      <c r="A178" s="39"/>
      <c r="B178" s="40"/>
      <c r="C178" s="220" t="s">
        <v>327</v>
      </c>
      <c r="D178" s="220" t="s">
        <v>149</v>
      </c>
      <c r="E178" s="221" t="s">
        <v>953</v>
      </c>
      <c r="F178" s="222" t="s">
        <v>954</v>
      </c>
      <c r="G178" s="223" t="s">
        <v>660</v>
      </c>
      <c r="H178" s="224">
        <v>8</v>
      </c>
      <c r="I178" s="225"/>
      <c r="J178" s="226">
        <f>ROUND(I178*H178,2)</f>
        <v>0</v>
      </c>
      <c r="K178" s="222" t="s">
        <v>1</v>
      </c>
      <c r="L178" s="45"/>
      <c r="M178" s="227" t="s">
        <v>1</v>
      </c>
      <c r="N178" s="228" t="s">
        <v>42</v>
      </c>
      <c r="O178" s="92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1" t="s">
        <v>247</v>
      </c>
      <c r="AT178" s="231" t="s">
        <v>149</v>
      </c>
      <c r="AU178" s="231" t="s">
        <v>85</v>
      </c>
      <c r="AY178" s="18" t="s">
        <v>146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8" t="s">
        <v>85</v>
      </c>
      <c r="BK178" s="232">
        <f>ROUND(I178*H178,2)</f>
        <v>0</v>
      </c>
      <c r="BL178" s="18" t="s">
        <v>247</v>
      </c>
      <c r="BM178" s="231" t="s">
        <v>511</v>
      </c>
    </row>
    <row r="179" s="12" customFormat="1" ht="25.92" customHeight="1">
      <c r="A179" s="12"/>
      <c r="B179" s="204"/>
      <c r="C179" s="205"/>
      <c r="D179" s="206" t="s">
        <v>76</v>
      </c>
      <c r="E179" s="207" t="s">
        <v>955</v>
      </c>
      <c r="F179" s="207" t="s">
        <v>956</v>
      </c>
      <c r="G179" s="205"/>
      <c r="H179" s="205"/>
      <c r="I179" s="208"/>
      <c r="J179" s="209">
        <f>BK179</f>
        <v>0</v>
      </c>
      <c r="K179" s="205"/>
      <c r="L179" s="210"/>
      <c r="M179" s="211"/>
      <c r="N179" s="212"/>
      <c r="O179" s="212"/>
      <c r="P179" s="213">
        <f>SUM(P180:P181)</f>
        <v>0</v>
      </c>
      <c r="Q179" s="212"/>
      <c r="R179" s="213">
        <f>SUM(R180:R181)</f>
        <v>0</v>
      </c>
      <c r="S179" s="212"/>
      <c r="T179" s="214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5" t="s">
        <v>85</v>
      </c>
      <c r="AT179" s="216" t="s">
        <v>76</v>
      </c>
      <c r="AU179" s="216" t="s">
        <v>77</v>
      </c>
      <c r="AY179" s="215" t="s">
        <v>146</v>
      </c>
      <c r="BK179" s="217">
        <f>SUM(BK180:BK181)</f>
        <v>0</v>
      </c>
    </row>
    <row r="180" s="2" customFormat="1" ht="16.5" customHeight="1">
      <c r="A180" s="39"/>
      <c r="B180" s="40"/>
      <c r="C180" s="220" t="s">
        <v>301</v>
      </c>
      <c r="D180" s="220" t="s">
        <v>149</v>
      </c>
      <c r="E180" s="221" t="s">
        <v>957</v>
      </c>
      <c r="F180" s="222" t="s">
        <v>958</v>
      </c>
      <c r="G180" s="223" t="s">
        <v>660</v>
      </c>
      <c r="H180" s="224">
        <v>16</v>
      </c>
      <c r="I180" s="225"/>
      <c r="J180" s="226">
        <f>ROUND(I180*H180,2)</f>
        <v>0</v>
      </c>
      <c r="K180" s="222" t="s">
        <v>1</v>
      </c>
      <c r="L180" s="45"/>
      <c r="M180" s="227" t="s">
        <v>1</v>
      </c>
      <c r="N180" s="228" t="s">
        <v>42</v>
      </c>
      <c r="O180" s="92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1" t="s">
        <v>247</v>
      </c>
      <c r="AT180" s="231" t="s">
        <v>149</v>
      </c>
      <c r="AU180" s="231" t="s">
        <v>85</v>
      </c>
      <c r="AY180" s="18" t="s">
        <v>146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8" t="s">
        <v>85</v>
      </c>
      <c r="BK180" s="232">
        <f>ROUND(I180*H180,2)</f>
        <v>0</v>
      </c>
      <c r="BL180" s="18" t="s">
        <v>247</v>
      </c>
      <c r="BM180" s="231" t="s">
        <v>521</v>
      </c>
    </row>
    <row r="181" s="2" customFormat="1" ht="21.75" customHeight="1">
      <c r="A181" s="39"/>
      <c r="B181" s="40"/>
      <c r="C181" s="220" t="s">
        <v>334</v>
      </c>
      <c r="D181" s="220" t="s">
        <v>149</v>
      </c>
      <c r="E181" s="221" t="s">
        <v>959</v>
      </c>
      <c r="F181" s="222" t="s">
        <v>960</v>
      </c>
      <c r="G181" s="223" t="s">
        <v>212</v>
      </c>
      <c r="H181" s="224">
        <v>150</v>
      </c>
      <c r="I181" s="225"/>
      <c r="J181" s="226">
        <f>ROUND(I181*H181,2)</f>
        <v>0</v>
      </c>
      <c r="K181" s="222" t="s">
        <v>1</v>
      </c>
      <c r="L181" s="45"/>
      <c r="M181" s="227" t="s">
        <v>1</v>
      </c>
      <c r="N181" s="228" t="s">
        <v>42</v>
      </c>
      <c r="O181" s="92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1" t="s">
        <v>247</v>
      </c>
      <c r="AT181" s="231" t="s">
        <v>149</v>
      </c>
      <c r="AU181" s="231" t="s">
        <v>85</v>
      </c>
      <c r="AY181" s="18" t="s">
        <v>146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8" t="s">
        <v>85</v>
      </c>
      <c r="BK181" s="232">
        <f>ROUND(I181*H181,2)</f>
        <v>0</v>
      </c>
      <c r="BL181" s="18" t="s">
        <v>247</v>
      </c>
      <c r="BM181" s="231" t="s">
        <v>529</v>
      </c>
    </row>
    <row r="182" s="12" customFormat="1" ht="25.92" customHeight="1">
      <c r="A182" s="12"/>
      <c r="B182" s="204"/>
      <c r="C182" s="205"/>
      <c r="D182" s="206" t="s">
        <v>76</v>
      </c>
      <c r="E182" s="207" t="s">
        <v>961</v>
      </c>
      <c r="F182" s="207" t="s">
        <v>962</v>
      </c>
      <c r="G182" s="205"/>
      <c r="H182" s="205"/>
      <c r="I182" s="208"/>
      <c r="J182" s="209">
        <f>BK182</f>
        <v>0</v>
      </c>
      <c r="K182" s="205"/>
      <c r="L182" s="210"/>
      <c r="M182" s="211"/>
      <c r="N182" s="212"/>
      <c r="O182" s="212"/>
      <c r="P182" s="213">
        <f>SUM(P183:P187)</f>
        <v>0</v>
      </c>
      <c r="Q182" s="212"/>
      <c r="R182" s="213">
        <f>SUM(R183:R187)</f>
        <v>0</v>
      </c>
      <c r="S182" s="212"/>
      <c r="T182" s="214">
        <f>SUM(T183:T187)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5" t="s">
        <v>85</v>
      </c>
      <c r="AT182" s="216" t="s">
        <v>76</v>
      </c>
      <c r="AU182" s="216" t="s">
        <v>77</v>
      </c>
      <c r="AY182" s="215" t="s">
        <v>146</v>
      </c>
      <c r="BK182" s="217">
        <f>SUM(BK183:BK187)</f>
        <v>0</v>
      </c>
    </row>
    <row r="183" s="2" customFormat="1" ht="16.5" customHeight="1">
      <c r="A183" s="39"/>
      <c r="B183" s="40"/>
      <c r="C183" s="220" t="s">
        <v>338</v>
      </c>
      <c r="D183" s="220" t="s">
        <v>149</v>
      </c>
      <c r="E183" s="221" t="s">
        <v>963</v>
      </c>
      <c r="F183" s="222" t="s">
        <v>964</v>
      </c>
      <c r="G183" s="223" t="s">
        <v>638</v>
      </c>
      <c r="H183" s="224">
        <v>30</v>
      </c>
      <c r="I183" s="225"/>
      <c r="J183" s="226">
        <f>ROUND(I183*H183,2)</f>
        <v>0</v>
      </c>
      <c r="K183" s="222" t="s">
        <v>1</v>
      </c>
      <c r="L183" s="45"/>
      <c r="M183" s="227" t="s">
        <v>1</v>
      </c>
      <c r="N183" s="228" t="s">
        <v>42</v>
      </c>
      <c r="O183" s="92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1" t="s">
        <v>247</v>
      </c>
      <c r="AT183" s="231" t="s">
        <v>149</v>
      </c>
      <c r="AU183" s="231" t="s">
        <v>85</v>
      </c>
      <c r="AY183" s="18" t="s">
        <v>146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8" t="s">
        <v>85</v>
      </c>
      <c r="BK183" s="232">
        <f>ROUND(I183*H183,2)</f>
        <v>0</v>
      </c>
      <c r="BL183" s="18" t="s">
        <v>247</v>
      </c>
      <c r="BM183" s="231" t="s">
        <v>539</v>
      </c>
    </row>
    <row r="184" s="2" customFormat="1" ht="16.5" customHeight="1">
      <c r="A184" s="39"/>
      <c r="B184" s="40"/>
      <c r="C184" s="220" t="s">
        <v>342</v>
      </c>
      <c r="D184" s="220" t="s">
        <v>149</v>
      </c>
      <c r="E184" s="221" t="s">
        <v>965</v>
      </c>
      <c r="F184" s="222" t="s">
        <v>966</v>
      </c>
      <c r="G184" s="223" t="s">
        <v>638</v>
      </c>
      <c r="H184" s="224">
        <v>40</v>
      </c>
      <c r="I184" s="225"/>
      <c r="J184" s="226">
        <f>ROUND(I184*H184,2)</f>
        <v>0</v>
      </c>
      <c r="K184" s="222" t="s">
        <v>1</v>
      </c>
      <c r="L184" s="45"/>
      <c r="M184" s="227" t="s">
        <v>1</v>
      </c>
      <c r="N184" s="228" t="s">
        <v>42</v>
      </c>
      <c r="O184" s="92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1" t="s">
        <v>247</v>
      </c>
      <c r="AT184" s="231" t="s">
        <v>149</v>
      </c>
      <c r="AU184" s="231" t="s">
        <v>85</v>
      </c>
      <c r="AY184" s="18" t="s">
        <v>146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8" t="s">
        <v>85</v>
      </c>
      <c r="BK184" s="232">
        <f>ROUND(I184*H184,2)</f>
        <v>0</v>
      </c>
      <c r="BL184" s="18" t="s">
        <v>247</v>
      </c>
      <c r="BM184" s="231" t="s">
        <v>554</v>
      </c>
    </row>
    <row r="185" s="2" customFormat="1" ht="21.75" customHeight="1">
      <c r="A185" s="39"/>
      <c r="B185" s="40"/>
      <c r="C185" s="220" t="s">
        <v>346</v>
      </c>
      <c r="D185" s="220" t="s">
        <v>149</v>
      </c>
      <c r="E185" s="221" t="s">
        <v>967</v>
      </c>
      <c r="F185" s="222" t="s">
        <v>968</v>
      </c>
      <c r="G185" s="223" t="s">
        <v>638</v>
      </c>
      <c r="H185" s="224">
        <v>20</v>
      </c>
      <c r="I185" s="225"/>
      <c r="J185" s="226">
        <f>ROUND(I185*H185,2)</f>
        <v>0</v>
      </c>
      <c r="K185" s="222" t="s">
        <v>1</v>
      </c>
      <c r="L185" s="45"/>
      <c r="M185" s="227" t="s">
        <v>1</v>
      </c>
      <c r="N185" s="228" t="s">
        <v>42</v>
      </c>
      <c r="O185" s="92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1" t="s">
        <v>247</v>
      </c>
      <c r="AT185" s="231" t="s">
        <v>149</v>
      </c>
      <c r="AU185" s="231" t="s">
        <v>85</v>
      </c>
      <c r="AY185" s="18" t="s">
        <v>146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8" t="s">
        <v>85</v>
      </c>
      <c r="BK185" s="232">
        <f>ROUND(I185*H185,2)</f>
        <v>0</v>
      </c>
      <c r="BL185" s="18" t="s">
        <v>247</v>
      </c>
      <c r="BM185" s="231" t="s">
        <v>565</v>
      </c>
    </row>
    <row r="186" s="2" customFormat="1" ht="16.5" customHeight="1">
      <c r="A186" s="39"/>
      <c r="B186" s="40"/>
      <c r="C186" s="220" t="s">
        <v>350</v>
      </c>
      <c r="D186" s="220" t="s">
        <v>149</v>
      </c>
      <c r="E186" s="221" t="s">
        <v>969</v>
      </c>
      <c r="F186" s="222" t="s">
        <v>970</v>
      </c>
      <c r="G186" s="223" t="s">
        <v>638</v>
      </c>
      <c r="H186" s="224">
        <v>20</v>
      </c>
      <c r="I186" s="225"/>
      <c r="J186" s="226">
        <f>ROUND(I186*H186,2)</f>
        <v>0</v>
      </c>
      <c r="K186" s="222" t="s">
        <v>1</v>
      </c>
      <c r="L186" s="45"/>
      <c r="M186" s="227" t="s">
        <v>1</v>
      </c>
      <c r="N186" s="228" t="s">
        <v>42</v>
      </c>
      <c r="O186" s="92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1" t="s">
        <v>247</v>
      </c>
      <c r="AT186" s="231" t="s">
        <v>149</v>
      </c>
      <c r="AU186" s="231" t="s">
        <v>85</v>
      </c>
      <c r="AY186" s="18" t="s">
        <v>146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8" t="s">
        <v>85</v>
      </c>
      <c r="BK186" s="232">
        <f>ROUND(I186*H186,2)</f>
        <v>0</v>
      </c>
      <c r="BL186" s="18" t="s">
        <v>247</v>
      </c>
      <c r="BM186" s="231" t="s">
        <v>581</v>
      </c>
    </row>
    <row r="187" s="2" customFormat="1" ht="16.5" customHeight="1">
      <c r="A187" s="39"/>
      <c r="B187" s="40"/>
      <c r="C187" s="220" t="s">
        <v>354</v>
      </c>
      <c r="D187" s="220" t="s">
        <v>149</v>
      </c>
      <c r="E187" s="221" t="s">
        <v>971</v>
      </c>
      <c r="F187" s="222" t="s">
        <v>972</v>
      </c>
      <c r="G187" s="223" t="s">
        <v>638</v>
      </c>
      <c r="H187" s="224">
        <v>10</v>
      </c>
      <c r="I187" s="225"/>
      <c r="J187" s="226">
        <f>ROUND(I187*H187,2)</f>
        <v>0</v>
      </c>
      <c r="K187" s="222" t="s">
        <v>1</v>
      </c>
      <c r="L187" s="45"/>
      <c r="M187" s="227" t="s">
        <v>1</v>
      </c>
      <c r="N187" s="228" t="s">
        <v>42</v>
      </c>
      <c r="O187" s="92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1" t="s">
        <v>247</v>
      </c>
      <c r="AT187" s="231" t="s">
        <v>149</v>
      </c>
      <c r="AU187" s="231" t="s">
        <v>85</v>
      </c>
      <c r="AY187" s="18" t="s">
        <v>146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8" t="s">
        <v>85</v>
      </c>
      <c r="BK187" s="232">
        <f>ROUND(I187*H187,2)</f>
        <v>0</v>
      </c>
      <c r="BL187" s="18" t="s">
        <v>247</v>
      </c>
      <c r="BM187" s="231" t="s">
        <v>590</v>
      </c>
    </row>
    <row r="188" s="12" customFormat="1" ht="25.92" customHeight="1">
      <c r="A188" s="12"/>
      <c r="B188" s="204"/>
      <c r="C188" s="205"/>
      <c r="D188" s="206" t="s">
        <v>76</v>
      </c>
      <c r="E188" s="207" t="s">
        <v>973</v>
      </c>
      <c r="F188" s="207" t="s">
        <v>974</v>
      </c>
      <c r="G188" s="205"/>
      <c r="H188" s="205"/>
      <c r="I188" s="208"/>
      <c r="J188" s="209">
        <f>BK188</f>
        <v>0</v>
      </c>
      <c r="K188" s="205"/>
      <c r="L188" s="210"/>
      <c r="M188" s="211"/>
      <c r="N188" s="212"/>
      <c r="O188" s="212"/>
      <c r="P188" s="213">
        <f>SUM(P189:P194)</f>
        <v>0</v>
      </c>
      <c r="Q188" s="212"/>
      <c r="R188" s="213">
        <f>SUM(R189:R194)</f>
        <v>0</v>
      </c>
      <c r="S188" s="212"/>
      <c r="T188" s="214">
        <f>SUM(T189:T194)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5" t="s">
        <v>87</v>
      </c>
      <c r="AT188" s="216" t="s">
        <v>76</v>
      </c>
      <c r="AU188" s="216" t="s">
        <v>77</v>
      </c>
      <c r="AY188" s="215" t="s">
        <v>146</v>
      </c>
      <c r="BK188" s="217">
        <f>SUM(BK189:BK194)</f>
        <v>0</v>
      </c>
    </row>
    <row r="189" s="2" customFormat="1" ht="16.5" customHeight="1">
      <c r="A189" s="39"/>
      <c r="B189" s="40"/>
      <c r="C189" s="220" t="s">
        <v>358</v>
      </c>
      <c r="D189" s="220" t="s">
        <v>149</v>
      </c>
      <c r="E189" s="221" t="s">
        <v>975</v>
      </c>
      <c r="F189" s="222" t="s">
        <v>976</v>
      </c>
      <c r="G189" s="223" t="s">
        <v>977</v>
      </c>
      <c r="H189" s="224">
        <v>1</v>
      </c>
      <c r="I189" s="225"/>
      <c r="J189" s="226">
        <f>ROUND(I189*H189,2)</f>
        <v>0</v>
      </c>
      <c r="K189" s="222" t="s">
        <v>1</v>
      </c>
      <c r="L189" s="45"/>
      <c r="M189" s="227" t="s">
        <v>1</v>
      </c>
      <c r="N189" s="228" t="s">
        <v>42</v>
      </c>
      <c r="O189" s="92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1" t="s">
        <v>247</v>
      </c>
      <c r="AT189" s="231" t="s">
        <v>149</v>
      </c>
      <c r="AU189" s="231" t="s">
        <v>85</v>
      </c>
      <c r="AY189" s="18" t="s">
        <v>146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8" t="s">
        <v>85</v>
      </c>
      <c r="BK189" s="232">
        <f>ROUND(I189*H189,2)</f>
        <v>0</v>
      </c>
      <c r="BL189" s="18" t="s">
        <v>247</v>
      </c>
      <c r="BM189" s="231" t="s">
        <v>978</v>
      </c>
    </row>
    <row r="190" s="2" customFormat="1" ht="16.5" customHeight="1">
      <c r="A190" s="39"/>
      <c r="B190" s="40"/>
      <c r="C190" s="220" t="s">
        <v>362</v>
      </c>
      <c r="D190" s="220" t="s">
        <v>149</v>
      </c>
      <c r="E190" s="221" t="s">
        <v>979</v>
      </c>
      <c r="F190" s="222" t="s">
        <v>980</v>
      </c>
      <c r="G190" s="223" t="s">
        <v>977</v>
      </c>
      <c r="H190" s="224">
        <v>1</v>
      </c>
      <c r="I190" s="225"/>
      <c r="J190" s="226">
        <f>ROUND(I190*H190,2)</f>
        <v>0</v>
      </c>
      <c r="K190" s="222" t="s">
        <v>1</v>
      </c>
      <c r="L190" s="45"/>
      <c r="M190" s="227" t="s">
        <v>1</v>
      </c>
      <c r="N190" s="228" t="s">
        <v>42</v>
      </c>
      <c r="O190" s="92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1" t="s">
        <v>247</v>
      </c>
      <c r="AT190" s="231" t="s">
        <v>149</v>
      </c>
      <c r="AU190" s="231" t="s">
        <v>85</v>
      </c>
      <c r="AY190" s="18" t="s">
        <v>146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8" t="s">
        <v>85</v>
      </c>
      <c r="BK190" s="232">
        <f>ROUND(I190*H190,2)</f>
        <v>0</v>
      </c>
      <c r="BL190" s="18" t="s">
        <v>247</v>
      </c>
      <c r="BM190" s="231" t="s">
        <v>981</v>
      </c>
    </row>
    <row r="191" s="2" customFormat="1" ht="16.5" customHeight="1">
      <c r="A191" s="39"/>
      <c r="B191" s="40"/>
      <c r="C191" s="220" t="s">
        <v>366</v>
      </c>
      <c r="D191" s="220" t="s">
        <v>149</v>
      </c>
      <c r="E191" s="221" t="s">
        <v>982</v>
      </c>
      <c r="F191" s="222" t="s">
        <v>983</v>
      </c>
      <c r="G191" s="223" t="s">
        <v>977</v>
      </c>
      <c r="H191" s="224">
        <v>1</v>
      </c>
      <c r="I191" s="225"/>
      <c r="J191" s="226">
        <f>ROUND(I191*H191,2)</f>
        <v>0</v>
      </c>
      <c r="K191" s="222" t="s">
        <v>1</v>
      </c>
      <c r="L191" s="45"/>
      <c r="M191" s="227" t="s">
        <v>1</v>
      </c>
      <c r="N191" s="228" t="s">
        <v>42</v>
      </c>
      <c r="O191" s="92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1" t="s">
        <v>247</v>
      </c>
      <c r="AT191" s="231" t="s">
        <v>149</v>
      </c>
      <c r="AU191" s="231" t="s">
        <v>85</v>
      </c>
      <c r="AY191" s="18" t="s">
        <v>146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8" t="s">
        <v>85</v>
      </c>
      <c r="BK191" s="232">
        <f>ROUND(I191*H191,2)</f>
        <v>0</v>
      </c>
      <c r="BL191" s="18" t="s">
        <v>247</v>
      </c>
      <c r="BM191" s="231" t="s">
        <v>984</v>
      </c>
    </row>
    <row r="192" s="2" customFormat="1" ht="16.5" customHeight="1">
      <c r="A192" s="39"/>
      <c r="B192" s="40"/>
      <c r="C192" s="220" t="s">
        <v>370</v>
      </c>
      <c r="D192" s="220" t="s">
        <v>149</v>
      </c>
      <c r="E192" s="221" t="s">
        <v>985</v>
      </c>
      <c r="F192" s="222" t="s">
        <v>986</v>
      </c>
      <c r="G192" s="223" t="s">
        <v>977</v>
      </c>
      <c r="H192" s="224">
        <v>1</v>
      </c>
      <c r="I192" s="225"/>
      <c r="J192" s="226">
        <f>ROUND(I192*H192,2)</f>
        <v>0</v>
      </c>
      <c r="K192" s="222" t="s">
        <v>1</v>
      </c>
      <c r="L192" s="45"/>
      <c r="M192" s="227" t="s">
        <v>1</v>
      </c>
      <c r="N192" s="228" t="s">
        <v>42</v>
      </c>
      <c r="O192" s="92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1" t="s">
        <v>247</v>
      </c>
      <c r="AT192" s="231" t="s">
        <v>149</v>
      </c>
      <c r="AU192" s="231" t="s">
        <v>85</v>
      </c>
      <c r="AY192" s="18" t="s">
        <v>146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8" t="s">
        <v>85</v>
      </c>
      <c r="BK192" s="232">
        <f>ROUND(I192*H192,2)</f>
        <v>0</v>
      </c>
      <c r="BL192" s="18" t="s">
        <v>247</v>
      </c>
      <c r="BM192" s="231" t="s">
        <v>987</v>
      </c>
    </row>
    <row r="193" s="2" customFormat="1" ht="16.5" customHeight="1">
      <c r="A193" s="39"/>
      <c r="B193" s="40"/>
      <c r="C193" s="220" t="s">
        <v>374</v>
      </c>
      <c r="D193" s="220" t="s">
        <v>149</v>
      </c>
      <c r="E193" s="221" t="s">
        <v>988</v>
      </c>
      <c r="F193" s="222" t="s">
        <v>989</v>
      </c>
      <c r="G193" s="223" t="s">
        <v>977</v>
      </c>
      <c r="H193" s="224">
        <v>1</v>
      </c>
      <c r="I193" s="225"/>
      <c r="J193" s="226">
        <f>ROUND(I193*H193,2)</f>
        <v>0</v>
      </c>
      <c r="K193" s="222" t="s">
        <v>1</v>
      </c>
      <c r="L193" s="45"/>
      <c r="M193" s="227" t="s">
        <v>1</v>
      </c>
      <c r="N193" s="228" t="s">
        <v>42</v>
      </c>
      <c r="O193" s="92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1" t="s">
        <v>247</v>
      </c>
      <c r="AT193" s="231" t="s">
        <v>149</v>
      </c>
      <c r="AU193" s="231" t="s">
        <v>85</v>
      </c>
      <c r="AY193" s="18" t="s">
        <v>146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8" t="s">
        <v>85</v>
      </c>
      <c r="BK193" s="232">
        <f>ROUND(I193*H193,2)</f>
        <v>0</v>
      </c>
      <c r="BL193" s="18" t="s">
        <v>247</v>
      </c>
      <c r="BM193" s="231" t="s">
        <v>990</v>
      </c>
    </row>
    <row r="194" s="2" customFormat="1" ht="16.5" customHeight="1">
      <c r="A194" s="39"/>
      <c r="B194" s="40"/>
      <c r="C194" s="220" t="s">
        <v>378</v>
      </c>
      <c r="D194" s="220" t="s">
        <v>149</v>
      </c>
      <c r="E194" s="221" t="s">
        <v>991</v>
      </c>
      <c r="F194" s="222" t="s">
        <v>992</v>
      </c>
      <c r="G194" s="223" t="s">
        <v>977</v>
      </c>
      <c r="H194" s="224">
        <v>1</v>
      </c>
      <c r="I194" s="225"/>
      <c r="J194" s="226">
        <f>ROUND(I194*H194,2)</f>
        <v>0</v>
      </c>
      <c r="K194" s="222" t="s">
        <v>1</v>
      </c>
      <c r="L194" s="45"/>
      <c r="M194" s="299" t="s">
        <v>1</v>
      </c>
      <c r="N194" s="300" t="s">
        <v>42</v>
      </c>
      <c r="O194" s="297"/>
      <c r="P194" s="301">
        <f>O194*H194</f>
        <v>0</v>
      </c>
      <c r="Q194" s="301">
        <v>0</v>
      </c>
      <c r="R194" s="301">
        <f>Q194*H194</f>
        <v>0</v>
      </c>
      <c r="S194" s="301">
        <v>0</v>
      </c>
      <c r="T194" s="302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1" t="s">
        <v>247</v>
      </c>
      <c r="AT194" s="231" t="s">
        <v>149</v>
      </c>
      <c r="AU194" s="231" t="s">
        <v>85</v>
      </c>
      <c r="AY194" s="18" t="s">
        <v>146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8" t="s">
        <v>85</v>
      </c>
      <c r="BK194" s="232">
        <f>ROUND(I194*H194,2)</f>
        <v>0</v>
      </c>
      <c r="BL194" s="18" t="s">
        <v>247</v>
      </c>
      <c r="BM194" s="231" t="s">
        <v>993</v>
      </c>
    </row>
    <row r="195" s="2" customFormat="1" ht="6.96" customHeight="1">
      <c r="A195" s="39"/>
      <c r="B195" s="67"/>
      <c r="C195" s="68"/>
      <c r="D195" s="68"/>
      <c r="E195" s="68"/>
      <c r="F195" s="68"/>
      <c r="G195" s="68"/>
      <c r="H195" s="68"/>
      <c r="I195" s="68"/>
      <c r="J195" s="68"/>
      <c r="K195" s="68"/>
      <c r="L195" s="45"/>
      <c r="M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</sheetData>
  <sheetProtection sheet="1" autoFilter="0" formatColumns="0" formatRows="0" objects="1" scenarios="1" spinCount="100000" saltValue="dQ6kn/22mEkZs6533dl4QmDpdICysl23DkW0sfjd3+J8ulr8HSy9bjmv3HbiQ5zH34caUX1Rc87zfQS+hIX3Kw==" hashValue="43hgEXLi5YfzVeBubbYvLJWGGxoKystRFO5GXnD28MYksKtdDbdlBzPZMK6GBEdvHO9ggThz9dLc0wVQqZaFGw==" algorithmName="SHA-512" password="CC35"/>
  <autoFilter ref="C132:K194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</row>
    <row r="4" s="1" customFormat="1" ht="24.96" customHeight="1">
      <c r="B4" s="21"/>
      <c r="D4" s="140" t="s">
        <v>106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UHK - budova A - Stavební úpravy - imobilní WC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110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994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15. 1. 2024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153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39</v>
      </c>
      <c r="G32" s="39"/>
      <c r="H32" s="39"/>
      <c r="I32" s="154" t="s">
        <v>38</v>
      </c>
      <c r="J32" s="154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41</v>
      </c>
      <c r="E33" s="142" t="s">
        <v>42</v>
      </c>
      <c r="F33" s="156">
        <f>ROUND((SUM(BE117:BE122)),  2)</f>
        <v>0</v>
      </c>
      <c r="G33" s="39"/>
      <c r="H33" s="39"/>
      <c r="I33" s="157">
        <v>0.20999999999999999</v>
      </c>
      <c r="J33" s="156">
        <f>ROUND(((SUM(BE117:BE122))*I33),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43</v>
      </c>
      <c r="F34" s="156">
        <f>ROUND((SUM(BF117:BF122)),  2)</f>
        <v>0</v>
      </c>
      <c r="G34" s="39"/>
      <c r="H34" s="39"/>
      <c r="I34" s="157">
        <v>0.12</v>
      </c>
      <c r="J34" s="156">
        <f>ROUND(((SUM(BF117:BF122))*I34),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44</v>
      </c>
      <c r="F35" s="156">
        <f>ROUND((SUM(BG117:BG122)),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45</v>
      </c>
      <c r="F36" s="156">
        <f>ROUND((SUM(BH117:BH122)),  2)</f>
        <v>0</v>
      </c>
      <c r="G36" s="39"/>
      <c r="H36" s="39"/>
      <c r="I36" s="157">
        <v>0.12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46</v>
      </c>
      <c r="F37" s="156">
        <f>ROUND((SUM(BI117:BI122)),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50</v>
      </c>
      <c r="E50" s="166"/>
      <c r="F50" s="166"/>
      <c r="G50" s="165" t="s">
        <v>51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52</v>
      </c>
      <c r="E61" s="168"/>
      <c r="F61" s="169" t="s">
        <v>53</v>
      </c>
      <c r="G61" s="167" t="s">
        <v>52</v>
      </c>
      <c r="H61" s="168"/>
      <c r="I61" s="168"/>
      <c r="J61" s="170" t="s">
        <v>53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54</v>
      </c>
      <c r="E65" s="171"/>
      <c r="F65" s="171"/>
      <c r="G65" s="165" t="s">
        <v>55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52</v>
      </c>
      <c r="E76" s="168"/>
      <c r="F76" s="169" t="s">
        <v>53</v>
      </c>
      <c r="G76" s="167" t="s">
        <v>52</v>
      </c>
      <c r="H76" s="168"/>
      <c r="I76" s="168"/>
      <c r="J76" s="170" t="s">
        <v>53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UHK - budova A - Stavební úpravy - imobilní WC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110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04 - Vzduchotechnika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Hradec Králové</v>
      </c>
      <c r="G89" s="41"/>
      <c r="H89" s="41"/>
      <c r="I89" s="33" t="s">
        <v>22</v>
      </c>
      <c r="J89" s="80" t="str">
        <f>IF(J12="","",J12)</f>
        <v>15. 1. 2024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Universita Hradec Králové</v>
      </c>
      <c r="G91" s="41"/>
      <c r="H91" s="41"/>
      <c r="I91" s="33" t="s">
        <v>30</v>
      </c>
      <c r="J91" s="37" t="str">
        <f>E21</f>
        <v>Ing. arch. Z. Falátek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113</v>
      </c>
      <c r="D94" s="178"/>
      <c r="E94" s="178"/>
      <c r="F94" s="178"/>
      <c r="G94" s="178"/>
      <c r="H94" s="178"/>
      <c r="I94" s="178"/>
      <c r="J94" s="179" t="s">
        <v>114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115</v>
      </c>
      <c r="D96" s="41"/>
      <c r="E96" s="41"/>
      <c r="F96" s="41"/>
      <c r="G96" s="41"/>
      <c r="H96" s="41"/>
      <c r="I96" s="41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116</v>
      </c>
    </row>
    <row r="97" s="9" customFormat="1" ht="24.96" customHeight="1">
      <c r="A97" s="9"/>
      <c r="B97" s="181"/>
      <c r="C97" s="182"/>
      <c r="D97" s="183" t="s">
        <v>995</v>
      </c>
      <c r="E97" s="184"/>
      <c r="F97" s="184"/>
      <c r="G97" s="184"/>
      <c r="H97" s="184"/>
      <c r="I97" s="184"/>
      <c r="J97" s="185">
        <f>J118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131</v>
      </c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6.5" customHeight="1">
      <c r="A107" s="39"/>
      <c r="B107" s="40"/>
      <c r="C107" s="41"/>
      <c r="D107" s="41"/>
      <c r="E107" s="176" t="str">
        <f>E7</f>
        <v>UHK - budova A - Stavební úpravy - imobilní WC</v>
      </c>
      <c r="F107" s="33"/>
      <c r="G107" s="33"/>
      <c r="H107" s="33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110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04 - Vzduchotechnika</v>
      </c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20</v>
      </c>
      <c r="D111" s="41"/>
      <c r="E111" s="41"/>
      <c r="F111" s="28" t="str">
        <f>F12</f>
        <v>Hradec Králové</v>
      </c>
      <c r="G111" s="41"/>
      <c r="H111" s="41"/>
      <c r="I111" s="33" t="s">
        <v>22</v>
      </c>
      <c r="J111" s="80" t="str">
        <f>IF(J12="","",J12)</f>
        <v>15. 1. 2024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5.15" customHeight="1">
      <c r="A113" s="39"/>
      <c r="B113" s="40"/>
      <c r="C113" s="33" t="s">
        <v>24</v>
      </c>
      <c r="D113" s="41"/>
      <c r="E113" s="41"/>
      <c r="F113" s="28" t="str">
        <f>E15</f>
        <v>Universita Hradec Králové</v>
      </c>
      <c r="G113" s="41"/>
      <c r="H113" s="41"/>
      <c r="I113" s="33" t="s">
        <v>30</v>
      </c>
      <c r="J113" s="37" t="str">
        <f>E21</f>
        <v>Ing. arch. Z. Falátek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28</v>
      </c>
      <c r="D114" s="41"/>
      <c r="E114" s="41"/>
      <c r="F114" s="28" t="str">
        <f>IF(E18="","",E18)</f>
        <v>Vyplň údaj</v>
      </c>
      <c r="G114" s="41"/>
      <c r="H114" s="41"/>
      <c r="I114" s="33" t="s">
        <v>33</v>
      </c>
      <c r="J114" s="37" t="str">
        <f>E24</f>
        <v xml:space="preserve"> 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193"/>
      <c r="B116" s="194"/>
      <c r="C116" s="195" t="s">
        <v>132</v>
      </c>
      <c r="D116" s="196" t="s">
        <v>62</v>
      </c>
      <c r="E116" s="196" t="s">
        <v>58</v>
      </c>
      <c r="F116" s="196" t="s">
        <v>59</v>
      </c>
      <c r="G116" s="196" t="s">
        <v>133</v>
      </c>
      <c r="H116" s="196" t="s">
        <v>134</v>
      </c>
      <c r="I116" s="196" t="s">
        <v>135</v>
      </c>
      <c r="J116" s="196" t="s">
        <v>114</v>
      </c>
      <c r="K116" s="197" t="s">
        <v>136</v>
      </c>
      <c r="L116" s="198"/>
      <c r="M116" s="101" t="s">
        <v>1</v>
      </c>
      <c r="N116" s="102" t="s">
        <v>41</v>
      </c>
      <c r="O116" s="102" t="s">
        <v>137</v>
      </c>
      <c r="P116" s="102" t="s">
        <v>138</v>
      </c>
      <c r="Q116" s="102" t="s">
        <v>139</v>
      </c>
      <c r="R116" s="102" t="s">
        <v>140</v>
      </c>
      <c r="S116" s="102" t="s">
        <v>141</v>
      </c>
      <c r="T116" s="103" t="s">
        <v>142</v>
      </c>
      <c r="U116" s="193"/>
      <c r="V116" s="193"/>
      <c r="W116" s="193"/>
      <c r="X116" s="193"/>
      <c r="Y116" s="193"/>
      <c r="Z116" s="193"/>
      <c r="AA116" s="193"/>
      <c r="AB116" s="193"/>
      <c r="AC116" s="193"/>
      <c r="AD116" s="193"/>
      <c r="AE116" s="193"/>
    </row>
    <row r="117" s="2" customFormat="1" ht="22.8" customHeight="1">
      <c r="A117" s="39"/>
      <c r="B117" s="40"/>
      <c r="C117" s="108" t="s">
        <v>143</v>
      </c>
      <c r="D117" s="41"/>
      <c r="E117" s="41"/>
      <c r="F117" s="41"/>
      <c r="G117" s="41"/>
      <c r="H117" s="41"/>
      <c r="I117" s="41"/>
      <c r="J117" s="199">
        <f>BK117</f>
        <v>0</v>
      </c>
      <c r="K117" s="41"/>
      <c r="L117" s="45"/>
      <c r="M117" s="104"/>
      <c r="N117" s="200"/>
      <c r="O117" s="105"/>
      <c r="P117" s="201">
        <f>P118</f>
        <v>0</v>
      </c>
      <c r="Q117" s="105"/>
      <c r="R117" s="201">
        <f>R118</f>
        <v>0</v>
      </c>
      <c r="S117" s="105"/>
      <c r="T117" s="202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76</v>
      </c>
      <c r="AU117" s="18" t="s">
        <v>116</v>
      </c>
      <c r="BK117" s="203">
        <f>BK118</f>
        <v>0</v>
      </c>
    </row>
    <row r="118" s="12" customFormat="1" ht="25.92" customHeight="1">
      <c r="A118" s="12"/>
      <c r="B118" s="204"/>
      <c r="C118" s="205"/>
      <c r="D118" s="206" t="s">
        <v>76</v>
      </c>
      <c r="E118" s="207" t="s">
        <v>996</v>
      </c>
      <c r="F118" s="207" t="s">
        <v>95</v>
      </c>
      <c r="G118" s="205"/>
      <c r="H118" s="205"/>
      <c r="I118" s="208"/>
      <c r="J118" s="209">
        <f>BK118</f>
        <v>0</v>
      </c>
      <c r="K118" s="205"/>
      <c r="L118" s="210"/>
      <c r="M118" s="211"/>
      <c r="N118" s="212"/>
      <c r="O118" s="212"/>
      <c r="P118" s="213">
        <f>SUM(P119:P122)</f>
        <v>0</v>
      </c>
      <c r="Q118" s="212"/>
      <c r="R118" s="213">
        <f>SUM(R119:R122)</f>
        <v>0</v>
      </c>
      <c r="S118" s="212"/>
      <c r="T118" s="214">
        <f>SUM(T119:T122)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5" t="s">
        <v>87</v>
      </c>
      <c r="AT118" s="216" t="s">
        <v>76</v>
      </c>
      <c r="AU118" s="216" t="s">
        <v>77</v>
      </c>
      <c r="AY118" s="215" t="s">
        <v>146</v>
      </c>
      <c r="BK118" s="217">
        <f>SUM(BK119:BK122)</f>
        <v>0</v>
      </c>
    </row>
    <row r="119" s="2" customFormat="1" ht="24.15" customHeight="1">
      <c r="A119" s="39"/>
      <c r="B119" s="40"/>
      <c r="C119" s="220" t="s">
        <v>85</v>
      </c>
      <c r="D119" s="220" t="s">
        <v>149</v>
      </c>
      <c r="E119" s="221" t="s">
        <v>997</v>
      </c>
      <c r="F119" s="222" t="s">
        <v>998</v>
      </c>
      <c r="G119" s="223" t="s">
        <v>321</v>
      </c>
      <c r="H119" s="224">
        <v>16</v>
      </c>
      <c r="I119" s="225"/>
      <c r="J119" s="226">
        <f>ROUND(I119*H119,2)</f>
        <v>0</v>
      </c>
      <c r="K119" s="222" t="s">
        <v>1</v>
      </c>
      <c r="L119" s="45"/>
      <c r="M119" s="227" t="s">
        <v>1</v>
      </c>
      <c r="N119" s="228" t="s">
        <v>42</v>
      </c>
      <c r="O119" s="92"/>
      <c r="P119" s="229">
        <f>O119*H119</f>
        <v>0</v>
      </c>
      <c r="Q119" s="229">
        <v>0</v>
      </c>
      <c r="R119" s="229">
        <f>Q119*H119</f>
        <v>0</v>
      </c>
      <c r="S119" s="229">
        <v>0</v>
      </c>
      <c r="T119" s="230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1" t="s">
        <v>247</v>
      </c>
      <c r="AT119" s="231" t="s">
        <v>149</v>
      </c>
      <c r="AU119" s="231" t="s">
        <v>85</v>
      </c>
      <c r="AY119" s="18" t="s">
        <v>146</v>
      </c>
      <c r="BE119" s="232">
        <f>IF(N119="základní",J119,0)</f>
        <v>0</v>
      </c>
      <c r="BF119" s="232">
        <f>IF(N119="snížená",J119,0)</f>
        <v>0</v>
      </c>
      <c r="BG119" s="232">
        <f>IF(N119="zákl. přenesená",J119,0)</f>
        <v>0</v>
      </c>
      <c r="BH119" s="232">
        <f>IF(N119="sníž. přenesená",J119,0)</f>
        <v>0</v>
      </c>
      <c r="BI119" s="232">
        <f>IF(N119="nulová",J119,0)</f>
        <v>0</v>
      </c>
      <c r="BJ119" s="18" t="s">
        <v>85</v>
      </c>
      <c r="BK119" s="232">
        <f>ROUND(I119*H119,2)</f>
        <v>0</v>
      </c>
      <c r="BL119" s="18" t="s">
        <v>247</v>
      </c>
      <c r="BM119" s="231" t="s">
        <v>999</v>
      </c>
    </row>
    <row r="120" s="2" customFormat="1" ht="24.15" customHeight="1">
      <c r="A120" s="39"/>
      <c r="B120" s="40"/>
      <c r="C120" s="220" t="s">
        <v>87</v>
      </c>
      <c r="D120" s="220" t="s">
        <v>149</v>
      </c>
      <c r="E120" s="221" t="s">
        <v>1000</v>
      </c>
      <c r="F120" s="222" t="s">
        <v>1001</v>
      </c>
      <c r="G120" s="223" t="s">
        <v>321</v>
      </c>
      <c r="H120" s="224">
        <v>4</v>
      </c>
      <c r="I120" s="225"/>
      <c r="J120" s="226">
        <f>ROUND(I120*H120,2)</f>
        <v>0</v>
      </c>
      <c r="K120" s="222" t="s">
        <v>1</v>
      </c>
      <c r="L120" s="45"/>
      <c r="M120" s="227" t="s">
        <v>1</v>
      </c>
      <c r="N120" s="228" t="s">
        <v>42</v>
      </c>
      <c r="O120" s="92"/>
      <c r="P120" s="229">
        <f>O120*H120</f>
        <v>0</v>
      </c>
      <c r="Q120" s="229">
        <v>0</v>
      </c>
      <c r="R120" s="229">
        <f>Q120*H120</f>
        <v>0</v>
      </c>
      <c r="S120" s="229">
        <v>0</v>
      </c>
      <c r="T120" s="230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31" t="s">
        <v>247</v>
      </c>
      <c r="AT120" s="231" t="s">
        <v>149</v>
      </c>
      <c r="AU120" s="231" t="s">
        <v>85</v>
      </c>
      <c r="AY120" s="18" t="s">
        <v>146</v>
      </c>
      <c r="BE120" s="232">
        <f>IF(N120="základní",J120,0)</f>
        <v>0</v>
      </c>
      <c r="BF120" s="232">
        <f>IF(N120="snížená",J120,0)</f>
        <v>0</v>
      </c>
      <c r="BG120" s="232">
        <f>IF(N120="zákl. přenesená",J120,0)</f>
        <v>0</v>
      </c>
      <c r="BH120" s="232">
        <f>IF(N120="sníž. přenesená",J120,0)</f>
        <v>0</v>
      </c>
      <c r="BI120" s="232">
        <f>IF(N120="nulová",J120,0)</f>
        <v>0</v>
      </c>
      <c r="BJ120" s="18" t="s">
        <v>85</v>
      </c>
      <c r="BK120" s="232">
        <f>ROUND(I120*H120,2)</f>
        <v>0</v>
      </c>
      <c r="BL120" s="18" t="s">
        <v>247</v>
      </c>
      <c r="BM120" s="231" t="s">
        <v>1002</v>
      </c>
    </row>
    <row r="121" s="2" customFormat="1" ht="16.5" customHeight="1">
      <c r="A121" s="39"/>
      <c r="B121" s="40"/>
      <c r="C121" s="220" t="s">
        <v>170</v>
      </c>
      <c r="D121" s="220" t="s">
        <v>149</v>
      </c>
      <c r="E121" s="221" t="s">
        <v>1003</v>
      </c>
      <c r="F121" s="222" t="s">
        <v>1004</v>
      </c>
      <c r="G121" s="223" t="s">
        <v>321</v>
      </c>
      <c r="H121" s="224">
        <v>2</v>
      </c>
      <c r="I121" s="225"/>
      <c r="J121" s="226">
        <f>ROUND(I121*H121,2)</f>
        <v>0</v>
      </c>
      <c r="K121" s="222" t="s">
        <v>1</v>
      </c>
      <c r="L121" s="45"/>
      <c r="M121" s="227" t="s">
        <v>1</v>
      </c>
      <c r="N121" s="228" t="s">
        <v>42</v>
      </c>
      <c r="O121" s="92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1" t="s">
        <v>247</v>
      </c>
      <c r="AT121" s="231" t="s">
        <v>149</v>
      </c>
      <c r="AU121" s="231" t="s">
        <v>85</v>
      </c>
      <c r="AY121" s="18" t="s">
        <v>146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8" t="s">
        <v>85</v>
      </c>
      <c r="BK121" s="232">
        <f>ROUND(I121*H121,2)</f>
        <v>0</v>
      </c>
      <c r="BL121" s="18" t="s">
        <v>247</v>
      </c>
      <c r="BM121" s="231" t="s">
        <v>1005</v>
      </c>
    </row>
    <row r="122" s="2" customFormat="1" ht="24.15" customHeight="1">
      <c r="A122" s="39"/>
      <c r="B122" s="40"/>
      <c r="C122" s="220" t="s">
        <v>154</v>
      </c>
      <c r="D122" s="220" t="s">
        <v>149</v>
      </c>
      <c r="E122" s="221" t="s">
        <v>1006</v>
      </c>
      <c r="F122" s="222" t="s">
        <v>1007</v>
      </c>
      <c r="G122" s="223" t="s">
        <v>321</v>
      </c>
      <c r="H122" s="224">
        <v>8</v>
      </c>
      <c r="I122" s="225"/>
      <c r="J122" s="226">
        <f>ROUND(I122*H122,2)</f>
        <v>0</v>
      </c>
      <c r="K122" s="222" t="s">
        <v>1</v>
      </c>
      <c r="L122" s="45"/>
      <c r="M122" s="299" t="s">
        <v>1</v>
      </c>
      <c r="N122" s="300" t="s">
        <v>42</v>
      </c>
      <c r="O122" s="297"/>
      <c r="P122" s="301">
        <f>O122*H122</f>
        <v>0</v>
      </c>
      <c r="Q122" s="301">
        <v>0</v>
      </c>
      <c r="R122" s="301">
        <f>Q122*H122</f>
        <v>0</v>
      </c>
      <c r="S122" s="301">
        <v>0</v>
      </c>
      <c r="T122" s="302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1" t="s">
        <v>247</v>
      </c>
      <c r="AT122" s="231" t="s">
        <v>149</v>
      </c>
      <c r="AU122" s="231" t="s">
        <v>85</v>
      </c>
      <c r="AY122" s="18" t="s">
        <v>146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8" t="s">
        <v>85</v>
      </c>
      <c r="BK122" s="232">
        <f>ROUND(I122*H122,2)</f>
        <v>0</v>
      </c>
      <c r="BL122" s="18" t="s">
        <v>247</v>
      </c>
      <c r="BM122" s="231" t="s">
        <v>1008</v>
      </c>
    </row>
    <row r="123" s="2" customFormat="1" ht="6.96" customHeight="1">
      <c r="A123" s="39"/>
      <c r="B123" s="67"/>
      <c r="C123" s="68"/>
      <c r="D123" s="68"/>
      <c r="E123" s="68"/>
      <c r="F123" s="68"/>
      <c r="G123" s="68"/>
      <c r="H123" s="68"/>
      <c r="I123" s="68"/>
      <c r="J123" s="68"/>
      <c r="K123" s="68"/>
      <c r="L123" s="45"/>
      <c r="M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</sheetData>
  <sheetProtection sheet="1" autoFilter="0" formatColumns="0" formatRows="0" objects="1" scenarios="1" spinCount="100000" saltValue="61uiUS/JQ0Du3k9IpzBznvJgejJ/7/6Vu9VTG8OmqfB8nhIi2gmXCJ1ksYxDVk11+h9IJqqpb7rcAUqb1w+oTQ==" hashValue="OhUPMfI5CaIvXt1u1Mh1JVQ3C4b4dutzTiXCWTa8rQDx2vX2jlqiSr+pZdRm1qZ2piohlU06kko4y89/cVu29Q==" algorithmName="SHA-512" password="CC35"/>
  <autoFilter ref="C116:K122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</row>
    <row r="4" s="1" customFormat="1" ht="24.96" customHeight="1">
      <c r="B4" s="21"/>
      <c r="D4" s="140" t="s">
        <v>106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UHK - budova A - Stavební úpravy - imobilní WC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110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1009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15. 1. 2024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153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39</v>
      </c>
      <c r="G32" s="39"/>
      <c r="H32" s="39"/>
      <c r="I32" s="154" t="s">
        <v>38</v>
      </c>
      <c r="J32" s="154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41</v>
      </c>
      <c r="E33" s="142" t="s">
        <v>42</v>
      </c>
      <c r="F33" s="156">
        <f>ROUND((SUM(BE119:BE124)),  2)</f>
        <v>0</v>
      </c>
      <c r="G33" s="39"/>
      <c r="H33" s="39"/>
      <c r="I33" s="157">
        <v>0.20999999999999999</v>
      </c>
      <c r="J33" s="156">
        <f>ROUND(((SUM(BE119:BE124))*I33),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43</v>
      </c>
      <c r="F34" s="156">
        <f>ROUND((SUM(BF119:BF124)),  2)</f>
        <v>0</v>
      </c>
      <c r="G34" s="39"/>
      <c r="H34" s="39"/>
      <c r="I34" s="157">
        <v>0.12</v>
      </c>
      <c r="J34" s="156">
        <f>ROUND(((SUM(BF119:BF124))*I34),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44</v>
      </c>
      <c r="F35" s="156">
        <f>ROUND((SUM(BG119:BG124)),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45</v>
      </c>
      <c r="F36" s="156">
        <f>ROUND((SUM(BH119:BH124)),  2)</f>
        <v>0</v>
      </c>
      <c r="G36" s="39"/>
      <c r="H36" s="39"/>
      <c r="I36" s="157">
        <v>0.12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46</v>
      </c>
      <c r="F37" s="156">
        <f>ROUND((SUM(BI119:BI124)),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50</v>
      </c>
      <c r="E50" s="166"/>
      <c r="F50" s="166"/>
      <c r="G50" s="165" t="s">
        <v>51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52</v>
      </c>
      <c r="E61" s="168"/>
      <c r="F61" s="169" t="s">
        <v>53</v>
      </c>
      <c r="G61" s="167" t="s">
        <v>52</v>
      </c>
      <c r="H61" s="168"/>
      <c r="I61" s="168"/>
      <c r="J61" s="170" t="s">
        <v>53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54</v>
      </c>
      <c r="E65" s="171"/>
      <c r="F65" s="171"/>
      <c r="G65" s="165" t="s">
        <v>55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52</v>
      </c>
      <c r="E76" s="168"/>
      <c r="F76" s="169" t="s">
        <v>53</v>
      </c>
      <c r="G76" s="167" t="s">
        <v>52</v>
      </c>
      <c r="H76" s="168"/>
      <c r="I76" s="168"/>
      <c r="J76" s="170" t="s">
        <v>53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UHK - budova A - Stavební úpravy - imobilní WC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110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VON - Vedlejší a ostatní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Hradec Králové</v>
      </c>
      <c r="G89" s="41"/>
      <c r="H89" s="41"/>
      <c r="I89" s="33" t="s">
        <v>22</v>
      </c>
      <c r="J89" s="80" t="str">
        <f>IF(J12="","",J12)</f>
        <v>15. 1. 2024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Universita Hradec Králové</v>
      </c>
      <c r="G91" s="41"/>
      <c r="H91" s="41"/>
      <c r="I91" s="33" t="s">
        <v>30</v>
      </c>
      <c r="J91" s="37" t="str">
        <f>E21</f>
        <v>Ing. arch. Z. Falátek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113</v>
      </c>
      <c r="D94" s="178"/>
      <c r="E94" s="178"/>
      <c r="F94" s="178"/>
      <c r="G94" s="178"/>
      <c r="H94" s="178"/>
      <c r="I94" s="178"/>
      <c r="J94" s="179" t="s">
        <v>114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115</v>
      </c>
      <c r="D96" s="41"/>
      <c r="E96" s="41"/>
      <c r="F96" s="41"/>
      <c r="G96" s="41"/>
      <c r="H96" s="41"/>
      <c r="I96" s="41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116</v>
      </c>
    </row>
    <row r="97" s="9" customFormat="1" ht="24.96" customHeight="1">
      <c r="A97" s="9"/>
      <c r="B97" s="181"/>
      <c r="C97" s="182"/>
      <c r="D97" s="183" t="s">
        <v>1010</v>
      </c>
      <c r="E97" s="184"/>
      <c r="F97" s="184"/>
      <c r="G97" s="184"/>
      <c r="H97" s="184"/>
      <c r="I97" s="184"/>
      <c r="J97" s="185">
        <f>J120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1011</v>
      </c>
      <c r="E98" s="190"/>
      <c r="F98" s="190"/>
      <c r="G98" s="190"/>
      <c r="H98" s="190"/>
      <c r="I98" s="190"/>
      <c r="J98" s="191">
        <f>J121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1012</v>
      </c>
      <c r="E99" s="190"/>
      <c r="F99" s="190"/>
      <c r="G99" s="190"/>
      <c r="H99" s="190"/>
      <c r="I99" s="190"/>
      <c r="J99" s="191">
        <f>J123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131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76" t="str">
        <f>E7</f>
        <v>UHK - budova A - Stavební úpravy - imobilní WC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110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77" t="str">
        <f>E9</f>
        <v>VON - Vedlejší a ostatní náklady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20</v>
      </c>
      <c r="D113" s="41"/>
      <c r="E113" s="41"/>
      <c r="F113" s="28" t="str">
        <f>F12</f>
        <v>Hradec Králové</v>
      </c>
      <c r="G113" s="41"/>
      <c r="H113" s="41"/>
      <c r="I113" s="33" t="s">
        <v>22</v>
      </c>
      <c r="J113" s="80" t="str">
        <f>IF(J12="","",J12)</f>
        <v>15. 1. 2024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24</v>
      </c>
      <c r="D115" s="41"/>
      <c r="E115" s="41"/>
      <c r="F115" s="28" t="str">
        <f>E15</f>
        <v>Universita Hradec Králové</v>
      </c>
      <c r="G115" s="41"/>
      <c r="H115" s="41"/>
      <c r="I115" s="33" t="s">
        <v>30</v>
      </c>
      <c r="J115" s="37" t="str">
        <f>E21</f>
        <v>Ing. arch. Z. Falátek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28</v>
      </c>
      <c r="D116" s="41"/>
      <c r="E116" s="41"/>
      <c r="F116" s="28" t="str">
        <f>IF(E18="","",E18)</f>
        <v>Vyplň údaj</v>
      </c>
      <c r="G116" s="41"/>
      <c r="H116" s="41"/>
      <c r="I116" s="33" t="s">
        <v>33</v>
      </c>
      <c r="J116" s="37" t="str">
        <f>E24</f>
        <v xml:space="preserve"> 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193"/>
      <c r="B118" s="194"/>
      <c r="C118" s="195" t="s">
        <v>132</v>
      </c>
      <c r="D118" s="196" t="s">
        <v>62</v>
      </c>
      <c r="E118" s="196" t="s">
        <v>58</v>
      </c>
      <c r="F118" s="196" t="s">
        <v>59</v>
      </c>
      <c r="G118" s="196" t="s">
        <v>133</v>
      </c>
      <c r="H118" s="196" t="s">
        <v>134</v>
      </c>
      <c r="I118" s="196" t="s">
        <v>135</v>
      </c>
      <c r="J118" s="196" t="s">
        <v>114</v>
      </c>
      <c r="K118" s="197" t="s">
        <v>136</v>
      </c>
      <c r="L118" s="198"/>
      <c r="M118" s="101" t="s">
        <v>1</v>
      </c>
      <c r="N118" s="102" t="s">
        <v>41</v>
      </c>
      <c r="O118" s="102" t="s">
        <v>137</v>
      </c>
      <c r="P118" s="102" t="s">
        <v>138</v>
      </c>
      <c r="Q118" s="102" t="s">
        <v>139</v>
      </c>
      <c r="R118" s="102" t="s">
        <v>140</v>
      </c>
      <c r="S118" s="102" t="s">
        <v>141</v>
      </c>
      <c r="T118" s="103" t="s">
        <v>142</v>
      </c>
      <c r="U118" s="193"/>
      <c r="V118" s="193"/>
      <c r="W118" s="193"/>
      <c r="X118" s="193"/>
      <c r="Y118" s="193"/>
      <c r="Z118" s="193"/>
      <c r="AA118" s="193"/>
      <c r="AB118" s="193"/>
      <c r="AC118" s="193"/>
      <c r="AD118" s="193"/>
      <c r="AE118" s="193"/>
    </row>
    <row r="119" s="2" customFormat="1" ht="22.8" customHeight="1">
      <c r="A119" s="39"/>
      <c r="B119" s="40"/>
      <c r="C119" s="108" t="s">
        <v>143</v>
      </c>
      <c r="D119" s="41"/>
      <c r="E119" s="41"/>
      <c r="F119" s="41"/>
      <c r="G119" s="41"/>
      <c r="H119" s="41"/>
      <c r="I119" s="41"/>
      <c r="J119" s="199">
        <f>BK119</f>
        <v>0</v>
      </c>
      <c r="K119" s="41"/>
      <c r="L119" s="45"/>
      <c r="M119" s="104"/>
      <c r="N119" s="200"/>
      <c r="O119" s="105"/>
      <c r="P119" s="201">
        <f>P120</f>
        <v>0</v>
      </c>
      <c r="Q119" s="105"/>
      <c r="R119" s="201">
        <f>R120</f>
        <v>0</v>
      </c>
      <c r="S119" s="105"/>
      <c r="T119" s="202">
        <f>T120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76</v>
      </c>
      <c r="AU119" s="18" t="s">
        <v>116</v>
      </c>
      <c r="BK119" s="203">
        <f>BK120</f>
        <v>0</v>
      </c>
    </row>
    <row r="120" s="12" customFormat="1" ht="25.92" customHeight="1">
      <c r="A120" s="12"/>
      <c r="B120" s="204"/>
      <c r="C120" s="205"/>
      <c r="D120" s="206" t="s">
        <v>76</v>
      </c>
      <c r="E120" s="207" t="s">
        <v>1013</v>
      </c>
      <c r="F120" s="207" t="s">
        <v>1014</v>
      </c>
      <c r="G120" s="205"/>
      <c r="H120" s="205"/>
      <c r="I120" s="208"/>
      <c r="J120" s="209">
        <f>BK120</f>
        <v>0</v>
      </c>
      <c r="K120" s="205"/>
      <c r="L120" s="210"/>
      <c r="M120" s="211"/>
      <c r="N120" s="212"/>
      <c r="O120" s="212"/>
      <c r="P120" s="213">
        <f>P121+P123</f>
        <v>0</v>
      </c>
      <c r="Q120" s="212"/>
      <c r="R120" s="213">
        <f>R121+R123</f>
        <v>0</v>
      </c>
      <c r="S120" s="212"/>
      <c r="T120" s="214">
        <f>T121+T123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5" t="s">
        <v>180</v>
      </c>
      <c r="AT120" s="216" t="s">
        <v>76</v>
      </c>
      <c r="AU120" s="216" t="s">
        <v>77</v>
      </c>
      <c r="AY120" s="215" t="s">
        <v>146</v>
      </c>
      <c r="BK120" s="217">
        <f>BK121+BK123</f>
        <v>0</v>
      </c>
    </row>
    <row r="121" s="12" customFormat="1" ht="22.8" customHeight="1">
      <c r="A121" s="12"/>
      <c r="B121" s="204"/>
      <c r="C121" s="205"/>
      <c r="D121" s="206" t="s">
        <v>76</v>
      </c>
      <c r="E121" s="218" t="s">
        <v>1015</v>
      </c>
      <c r="F121" s="218" t="s">
        <v>1016</v>
      </c>
      <c r="G121" s="205"/>
      <c r="H121" s="205"/>
      <c r="I121" s="208"/>
      <c r="J121" s="219">
        <f>BK121</f>
        <v>0</v>
      </c>
      <c r="K121" s="205"/>
      <c r="L121" s="210"/>
      <c r="M121" s="211"/>
      <c r="N121" s="212"/>
      <c r="O121" s="212"/>
      <c r="P121" s="213">
        <f>P122</f>
        <v>0</v>
      </c>
      <c r="Q121" s="212"/>
      <c r="R121" s="213">
        <f>R122</f>
        <v>0</v>
      </c>
      <c r="S121" s="212"/>
      <c r="T121" s="214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5" t="s">
        <v>180</v>
      </c>
      <c r="AT121" s="216" t="s">
        <v>76</v>
      </c>
      <c r="AU121" s="216" t="s">
        <v>85</v>
      </c>
      <c r="AY121" s="215" t="s">
        <v>146</v>
      </c>
      <c r="BK121" s="217">
        <f>BK122</f>
        <v>0</v>
      </c>
    </row>
    <row r="122" s="2" customFormat="1" ht="16.5" customHeight="1">
      <c r="A122" s="39"/>
      <c r="B122" s="40"/>
      <c r="C122" s="220" t="s">
        <v>85</v>
      </c>
      <c r="D122" s="220" t="s">
        <v>149</v>
      </c>
      <c r="E122" s="221" t="s">
        <v>1017</v>
      </c>
      <c r="F122" s="222" t="s">
        <v>1016</v>
      </c>
      <c r="G122" s="223" t="s">
        <v>977</v>
      </c>
      <c r="H122" s="224">
        <v>1</v>
      </c>
      <c r="I122" s="225"/>
      <c r="J122" s="226">
        <f>ROUND(I122*H122,2)</f>
        <v>0</v>
      </c>
      <c r="K122" s="222" t="s">
        <v>153</v>
      </c>
      <c r="L122" s="45"/>
      <c r="M122" s="227" t="s">
        <v>1</v>
      </c>
      <c r="N122" s="228" t="s">
        <v>42</v>
      </c>
      <c r="O122" s="92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1" t="s">
        <v>1018</v>
      </c>
      <c r="AT122" s="231" t="s">
        <v>149</v>
      </c>
      <c r="AU122" s="231" t="s">
        <v>87</v>
      </c>
      <c r="AY122" s="18" t="s">
        <v>146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8" t="s">
        <v>85</v>
      </c>
      <c r="BK122" s="232">
        <f>ROUND(I122*H122,2)</f>
        <v>0</v>
      </c>
      <c r="BL122" s="18" t="s">
        <v>1018</v>
      </c>
      <c r="BM122" s="231" t="s">
        <v>1019</v>
      </c>
    </row>
    <row r="123" s="12" customFormat="1" ht="22.8" customHeight="1">
      <c r="A123" s="12"/>
      <c r="B123" s="204"/>
      <c r="C123" s="205"/>
      <c r="D123" s="206" t="s">
        <v>76</v>
      </c>
      <c r="E123" s="218" t="s">
        <v>1020</v>
      </c>
      <c r="F123" s="218" t="s">
        <v>1021</v>
      </c>
      <c r="G123" s="205"/>
      <c r="H123" s="205"/>
      <c r="I123" s="208"/>
      <c r="J123" s="219">
        <f>BK123</f>
        <v>0</v>
      </c>
      <c r="K123" s="205"/>
      <c r="L123" s="210"/>
      <c r="M123" s="211"/>
      <c r="N123" s="212"/>
      <c r="O123" s="212"/>
      <c r="P123" s="213">
        <f>P124</f>
        <v>0</v>
      </c>
      <c r="Q123" s="212"/>
      <c r="R123" s="213">
        <f>R124</f>
        <v>0</v>
      </c>
      <c r="S123" s="212"/>
      <c r="T123" s="214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180</v>
      </c>
      <c r="AT123" s="216" t="s">
        <v>76</v>
      </c>
      <c r="AU123" s="216" t="s">
        <v>85</v>
      </c>
      <c r="AY123" s="215" t="s">
        <v>146</v>
      </c>
      <c r="BK123" s="217">
        <f>BK124</f>
        <v>0</v>
      </c>
    </row>
    <row r="124" s="2" customFormat="1" ht="16.5" customHeight="1">
      <c r="A124" s="39"/>
      <c r="B124" s="40"/>
      <c r="C124" s="220" t="s">
        <v>87</v>
      </c>
      <c r="D124" s="220" t="s">
        <v>149</v>
      </c>
      <c r="E124" s="221" t="s">
        <v>1022</v>
      </c>
      <c r="F124" s="222" t="s">
        <v>1021</v>
      </c>
      <c r="G124" s="223" t="s">
        <v>977</v>
      </c>
      <c r="H124" s="224">
        <v>1</v>
      </c>
      <c r="I124" s="225"/>
      <c r="J124" s="226">
        <f>ROUND(I124*H124,2)</f>
        <v>0</v>
      </c>
      <c r="K124" s="222" t="s">
        <v>153</v>
      </c>
      <c r="L124" s="45"/>
      <c r="M124" s="299" t="s">
        <v>1</v>
      </c>
      <c r="N124" s="300" t="s">
        <v>42</v>
      </c>
      <c r="O124" s="297"/>
      <c r="P124" s="301">
        <f>O124*H124</f>
        <v>0</v>
      </c>
      <c r="Q124" s="301">
        <v>0</v>
      </c>
      <c r="R124" s="301">
        <f>Q124*H124</f>
        <v>0</v>
      </c>
      <c r="S124" s="301">
        <v>0</v>
      </c>
      <c r="T124" s="302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1" t="s">
        <v>1018</v>
      </c>
      <c r="AT124" s="231" t="s">
        <v>149</v>
      </c>
      <c r="AU124" s="231" t="s">
        <v>87</v>
      </c>
      <c r="AY124" s="18" t="s">
        <v>146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8" t="s">
        <v>85</v>
      </c>
      <c r="BK124" s="232">
        <f>ROUND(I124*H124,2)</f>
        <v>0</v>
      </c>
      <c r="BL124" s="18" t="s">
        <v>1018</v>
      </c>
      <c r="BM124" s="231" t="s">
        <v>1023</v>
      </c>
    </row>
    <row r="125" s="2" customFormat="1" ht="6.96" customHeight="1">
      <c r="A125" s="39"/>
      <c r="B125" s="67"/>
      <c r="C125" s="68"/>
      <c r="D125" s="68"/>
      <c r="E125" s="68"/>
      <c r="F125" s="68"/>
      <c r="G125" s="68"/>
      <c r="H125" s="68"/>
      <c r="I125" s="68"/>
      <c r="J125" s="68"/>
      <c r="K125" s="68"/>
      <c r="L125" s="45"/>
      <c r="M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</sheetData>
  <sheetProtection sheet="1" autoFilter="0" formatColumns="0" formatRows="0" objects="1" scenarios="1" spinCount="100000" saltValue="xKGVA7apLt34Mi+Wj7tjLdsLk+aXvn28N7XKwzarjp+PFiH62cu9eOQwQixXUjsVkPxxE3Tf5vhRFbZA1rEMJg==" hashValue="sLkqr2wqfb/WThetfyN6NG4bcPiCfsnr2B0FXydN52dhtykvHkFrAFFATc1pVokkbhM7vJ03rb5INbv4D3hYQA==" algorithmName="SHA-512" password="CC35"/>
  <autoFilter ref="C118:K124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8"/>
      <c r="C3" s="139"/>
      <c r="D3" s="139"/>
      <c r="E3" s="139"/>
      <c r="F3" s="139"/>
      <c r="G3" s="139"/>
      <c r="H3" s="21"/>
    </row>
    <row r="4" s="1" customFormat="1" ht="24.96" customHeight="1">
      <c r="B4" s="21"/>
      <c r="C4" s="140" t="s">
        <v>1024</v>
      </c>
      <c r="H4" s="21"/>
    </row>
    <row r="5" s="1" customFormat="1" ht="12" customHeight="1">
      <c r="B5" s="21"/>
      <c r="C5" s="303" t="s">
        <v>13</v>
      </c>
      <c r="D5" s="149" t="s">
        <v>14</v>
      </c>
      <c r="E5" s="1"/>
      <c r="F5" s="1"/>
      <c r="H5" s="21"/>
    </row>
    <row r="6" s="1" customFormat="1" ht="36.96" customHeight="1">
      <c r="B6" s="21"/>
      <c r="C6" s="304" t="s">
        <v>16</v>
      </c>
      <c r="D6" s="305" t="s">
        <v>17</v>
      </c>
      <c r="E6" s="1"/>
      <c r="F6" s="1"/>
      <c r="H6" s="21"/>
    </row>
    <row r="7" s="1" customFormat="1" ht="16.5" customHeight="1">
      <c r="B7" s="21"/>
      <c r="C7" s="142" t="s">
        <v>22</v>
      </c>
      <c r="D7" s="146" t="str">
        <f>'Rekapitulace stavby'!AN8</f>
        <v>15. 1. 2024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93"/>
      <c r="B9" s="306"/>
      <c r="C9" s="307" t="s">
        <v>58</v>
      </c>
      <c r="D9" s="308" t="s">
        <v>59</v>
      </c>
      <c r="E9" s="308" t="s">
        <v>133</v>
      </c>
      <c r="F9" s="309" t="s">
        <v>1025</v>
      </c>
      <c r="G9" s="193"/>
      <c r="H9" s="306"/>
    </row>
    <row r="10" s="2" customFormat="1" ht="26.4" customHeight="1">
      <c r="A10" s="39"/>
      <c r="B10" s="45"/>
      <c r="C10" s="310" t="s">
        <v>1026</v>
      </c>
      <c r="D10" s="310" t="s">
        <v>83</v>
      </c>
      <c r="E10" s="39"/>
      <c r="F10" s="39"/>
      <c r="G10" s="39"/>
      <c r="H10" s="45"/>
    </row>
    <row r="11" s="2" customFormat="1" ht="16.8" customHeight="1">
      <c r="A11" s="39"/>
      <c r="B11" s="45"/>
      <c r="C11" s="311" t="s">
        <v>103</v>
      </c>
      <c r="D11" s="312" t="s">
        <v>104</v>
      </c>
      <c r="E11" s="313" t="s">
        <v>1</v>
      </c>
      <c r="F11" s="314">
        <v>48.670000000000002</v>
      </c>
      <c r="G11" s="39"/>
      <c r="H11" s="45"/>
    </row>
    <row r="12" s="2" customFormat="1" ht="16.8" customHeight="1">
      <c r="A12" s="39"/>
      <c r="B12" s="45"/>
      <c r="C12" s="315" t="s">
        <v>1</v>
      </c>
      <c r="D12" s="315" t="s">
        <v>309</v>
      </c>
      <c r="E12" s="18" t="s">
        <v>1</v>
      </c>
      <c r="F12" s="316">
        <v>6.1050000000000004</v>
      </c>
      <c r="G12" s="39"/>
      <c r="H12" s="45"/>
    </row>
    <row r="13" s="2" customFormat="1" ht="16.8" customHeight="1">
      <c r="A13" s="39"/>
      <c r="B13" s="45"/>
      <c r="C13" s="315" t="s">
        <v>1</v>
      </c>
      <c r="D13" s="315" t="s">
        <v>310</v>
      </c>
      <c r="E13" s="18" t="s">
        <v>1</v>
      </c>
      <c r="F13" s="316">
        <v>6.1050000000000004</v>
      </c>
      <c r="G13" s="39"/>
      <c r="H13" s="45"/>
    </row>
    <row r="14" s="2" customFormat="1" ht="16.8" customHeight="1">
      <c r="A14" s="39"/>
      <c r="B14" s="45"/>
      <c r="C14" s="315" t="s">
        <v>1</v>
      </c>
      <c r="D14" s="315" t="s">
        <v>543</v>
      </c>
      <c r="E14" s="18" t="s">
        <v>1</v>
      </c>
      <c r="F14" s="316">
        <v>5.9400000000000004</v>
      </c>
      <c r="G14" s="39"/>
      <c r="H14" s="45"/>
    </row>
    <row r="15" s="2" customFormat="1" ht="16.8" customHeight="1">
      <c r="A15" s="39"/>
      <c r="B15" s="45"/>
      <c r="C15" s="315" t="s">
        <v>1</v>
      </c>
      <c r="D15" s="315" t="s">
        <v>544</v>
      </c>
      <c r="E15" s="18" t="s">
        <v>1</v>
      </c>
      <c r="F15" s="316">
        <v>5.9400000000000004</v>
      </c>
      <c r="G15" s="39"/>
      <c r="H15" s="45"/>
    </row>
    <row r="16" s="2" customFormat="1" ht="16.8" customHeight="1">
      <c r="A16" s="39"/>
      <c r="B16" s="45"/>
      <c r="C16" s="315" t="s">
        <v>1</v>
      </c>
      <c r="D16" s="315" t="s">
        <v>545</v>
      </c>
      <c r="E16" s="18" t="s">
        <v>1</v>
      </c>
      <c r="F16" s="316">
        <v>6.1449999999999996</v>
      </c>
      <c r="G16" s="39"/>
      <c r="H16" s="45"/>
    </row>
    <row r="17" s="2" customFormat="1" ht="16.8" customHeight="1">
      <c r="A17" s="39"/>
      <c r="B17" s="45"/>
      <c r="C17" s="315" t="s">
        <v>1</v>
      </c>
      <c r="D17" s="315" t="s">
        <v>546</v>
      </c>
      <c r="E17" s="18" t="s">
        <v>1</v>
      </c>
      <c r="F17" s="316">
        <v>6.1449999999999996</v>
      </c>
      <c r="G17" s="39"/>
      <c r="H17" s="45"/>
    </row>
    <row r="18" s="2" customFormat="1" ht="16.8" customHeight="1">
      <c r="A18" s="39"/>
      <c r="B18" s="45"/>
      <c r="C18" s="315" t="s">
        <v>1</v>
      </c>
      <c r="D18" s="315" t="s">
        <v>547</v>
      </c>
      <c r="E18" s="18" t="s">
        <v>1</v>
      </c>
      <c r="F18" s="316">
        <v>6.1449999999999996</v>
      </c>
      <c r="G18" s="39"/>
      <c r="H18" s="45"/>
    </row>
    <row r="19" s="2" customFormat="1" ht="16.8" customHeight="1">
      <c r="A19" s="39"/>
      <c r="B19" s="45"/>
      <c r="C19" s="315" t="s">
        <v>1</v>
      </c>
      <c r="D19" s="315" t="s">
        <v>548</v>
      </c>
      <c r="E19" s="18" t="s">
        <v>1</v>
      </c>
      <c r="F19" s="316">
        <v>6.1449999999999996</v>
      </c>
      <c r="G19" s="39"/>
      <c r="H19" s="45"/>
    </row>
    <row r="20" s="2" customFormat="1" ht="16.8" customHeight="1">
      <c r="A20" s="39"/>
      <c r="B20" s="45"/>
      <c r="C20" s="315" t="s">
        <v>103</v>
      </c>
      <c r="D20" s="315" t="s">
        <v>166</v>
      </c>
      <c r="E20" s="18" t="s">
        <v>1</v>
      </c>
      <c r="F20" s="316">
        <v>48.670000000000002</v>
      </c>
      <c r="G20" s="39"/>
      <c r="H20" s="45"/>
    </row>
    <row r="21" s="2" customFormat="1" ht="16.8" customHeight="1">
      <c r="A21" s="39"/>
      <c r="B21" s="45"/>
      <c r="C21" s="317" t="s">
        <v>1027</v>
      </c>
      <c r="D21" s="39"/>
      <c r="E21" s="39"/>
      <c r="F21" s="39"/>
      <c r="G21" s="39"/>
      <c r="H21" s="45"/>
    </row>
    <row r="22" s="2" customFormat="1">
      <c r="A22" s="39"/>
      <c r="B22" s="45"/>
      <c r="C22" s="315" t="s">
        <v>540</v>
      </c>
      <c r="D22" s="315" t="s">
        <v>541</v>
      </c>
      <c r="E22" s="18" t="s">
        <v>152</v>
      </c>
      <c r="F22" s="316">
        <v>48.670000000000002</v>
      </c>
      <c r="G22" s="39"/>
      <c r="H22" s="45"/>
    </row>
    <row r="23" s="2" customFormat="1" ht="16.8" customHeight="1">
      <c r="A23" s="39"/>
      <c r="B23" s="45"/>
      <c r="C23" s="315" t="s">
        <v>167</v>
      </c>
      <c r="D23" s="315" t="s">
        <v>168</v>
      </c>
      <c r="E23" s="18" t="s">
        <v>152</v>
      </c>
      <c r="F23" s="316">
        <v>48.670000000000002</v>
      </c>
      <c r="G23" s="39"/>
      <c r="H23" s="45"/>
    </row>
    <row r="24" s="2" customFormat="1" ht="16.8" customHeight="1">
      <c r="A24" s="39"/>
      <c r="B24" s="45"/>
      <c r="C24" s="315" t="s">
        <v>171</v>
      </c>
      <c r="D24" s="315" t="s">
        <v>172</v>
      </c>
      <c r="E24" s="18" t="s">
        <v>152</v>
      </c>
      <c r="F24" s="316">
        <v>97.340000000000003</v>
      </c>
      <c r="G24" s="39"/>
      <c r="H24" s="45"/>
    </row>
    <row r="25" s="2" customFormat="1" ht="16.8" customHeight="1">
      <c r="A25" s="39"/>
      <c r="B25" s="45"/>
      <c r="C25" s="315" t="s">
        <v>175</v>
      </c>
      <c r="D25" s="315" t="s">
        <v>176</v>
      </c>
      <c r="E25" s="18" t="s">
        <v>152</v>
      </c>
      <c r="F25" s="316">
        <v>48.670000000000002</v>
      </c>
      <c r="G25" s="39"/>
      <c r="H25" s="45"/>
    </row>
    <row r="26" s="2" customFormat="1" ht="16.8" customHeight="1">
      <c r="A26" s="39"/>
      <c r="B26" s="45"/>
      <c r="C26" s="315" t="s">
        <v>294</v>
      </c>
      <c r="D26" s="315" t="s">
        <v>295</v>
      </c>
      <c r="E26" s="18" t="s">
        <v>152</v>
      </c>
      <c r="F26" s="316">
        <v>48.670000000000002</v>
      </c>
      <c r="G26" s="39"/>
      <c r="H26" s="45"/>
    </row>
    <row r="27" s="2" customFormat="1" ht="16.8" customHeight="1">
      <c r="A27" s="39"/>
      <c r="B27" s="45"/>
      <c r="C27" s="315" t="s">
        <v>522</v>
      </c>
      <c r="D27" s="315" t="s">
        <v>523</v>
      </c>
      <c r="E27" s="18" t="s">
        <v>152</v>
      </c>
      <c r="F27" s="316">
        <v>48.670000000000002</v>
      </c>
      <c r="G27" s="39"/>
      <c r="H27" s="45"/>
    </row>
    <row r="28" s="2" customFormat="1" ht="16.8" customHeight="1">
      <c r="A28" s="39"/>
      <c r="B28" s="45"/>
      <c r="C28" s="315" t="s">
        <v>526</v>
      </c>
      <c r="D28" s="315" t="s">
        <v>527</v>
      </c>
      <c r="E28" s="18" t="s">
        <v>152</v>
      </c>
      <c r="F28" s="316">
        <v>48.670000000000002</v>
      </c>
      <c r="G28" s="39"/>
      <c r="H28" s="45"/>
    </row>
    <row r="29" s="2" customFormat="1" ht="16.8" customHeight="1">
      <c r="A29" s="39"/>
      <c r="B29" s="45"/>
      <c r="C29" s="315" t="s">
        <v>555</v>
      </c>
      <c r="D29" s="315" t="s">
        <v>556</v>
      </c>
      <c r="E29" s="18" t="s">
        <v>152</v>
      </c>
      <c r="F29" s="316">
        <v>64.022000000000006</v>
      </c>
      <c r="G29" s="39"/>
      <c r="H29" s="45"/>
    </row>
    <row r="30" s="2" customFormat="1">
      <c r="A30" s="39"/>
      <c r="B30" s="45"/>
      <c r="C30" s="315" t="s">
        <v>181</v>
      </c>
      <c r="D30" s="315" t="s">
        <v>182</v>
      </c>
      <c r="E30" s="18" t="s">
        <v>152</v>
      </c>
      <c r="F30" s="316">
        <v>48.670000000000002</v>
      </c>
      <c r="G30" s="39"/>
      <c r="H30" s="45"/>
    </row>
    <row r="31" s="2" customFormat="1" ht="16.8" customHeight="1">
      <c r="A31" s="39"/>
      <c r="B31" s="45"/>
      <c r="C31" s="315" t="s">
        <v>184</v>
      </c>
      <c r="D31" s="315" t="s">
        <v>185</v>
      </c>
      <c r="E31" s="18" t="s">
        <v>152</v>
      </c>
      <c r="F31" s="316">
        <v>48.670000000000002</v>
      </c>
      <c r="G31" s="39"/>
      <c r="H31" s="45"/>
    </row>
    <row r="32" s="2" customFormat="1" ht="16.8" customHeight="1">
      <c r="A32" s="39"/>
      <c r="B32" s="45"/>
      <c r="C32" s="315" t="s">
        <v>299</v>
      </c>
      <c r="D32" s="315" t="s">
        <v>300</v>
      </c>
      <c r="E32" s="18" t="s">
        <v>152</v>
      </c>
      <c r="F32" s="316">
        <v>38.283000000000001</v>
      </c>
      <c r="G32" s="39"/>
      <c r="H32" s="45"/>
    </row>
    <row r="33" s="2" customFormat="1" ht="16.8" customHeight="1">
      <c r="A33" s="39"/>
      <c r="B33" s="45"/>
      <c r="C33" s="315" t="s">
        <v>550</v>
      </c>
      <c r="D33" s="315" t="s">
        <v>551</v>
      </c>
      <c r="E33" s="18" t="s">
        <v>152</v>
      </c>
      <c r="F33" s="316">
        <v>55.970999999999997</v>
      </c>
      <c r="G33" s="39"/>
      <c r="H33" s="45"/>
    </row>
    <row r="34" s="2" customFormat="1" ht="16.8" customHeight="1">
      <c r="A34" s="39"/>
      <c r="B34" s="45"/>
      <c r="C34" s="311" t="s">
        <v>100</v>
      </c>
      <c r="D34" s="312" t="s">
        <v>101</v>
      </c>
      <c r="E34" s="313" t="s">
        <v>1</v>
      </c>
      <c r="F34" s="314">
        <v>46.600000000000001</v>
      </c>
      <c r="G34" s="39"/>
      <c r="H34" s="45"/>
    </row>
    <row r="35" s="2" customFormat="1" ht="16.8" customHeight="1">
      <c r="A35" s="39"/>
      <c r="B35" s="45"/>
      <c r="C35" s="315" t="s">
        <v>1</v>
      </c>
      <c r="D35" s="315" t="s">
        <v>197</v>
      </c>
      <c r="E35" s="18" t="s">
        <v>1</v>
      </c>
      <c r="F35" s="316">
        <v>5.8250000000000002</v>
      </c>
      <c r="G35" s="39"/>
      <c r="H35" s="45"/>
    </row>
    <row r="36" s="2" customFormat="1" ht="16.8" customHeight="1">
      <c r="A36" s="39"/>
      <c r="B36" s="45"/>
      <c r="C36" s="315" t="s">
        <v>1</v>
      </c>
      <c r="D36" s="315" t="s">
        <v>198</v>
      </c>
      <c r="E36" s="18" t="s">
        <v>1</v>
      </c>
      <c r="F36" s="316">
        <v>5.8250000000000002</v>
      </c>
      <c r="G36" s="39"/>
      <c r="H36" s="45"/>
    </row>
    <row r="37" s="2" customFormat="1" ht="16.8" customHeight="1">
      <c r="A37" s="39"/>
      <c r="B37" s="45"/>
      <c r="C37" s="315" t="s">
        <v>1</v>
      </c>
      <c r="D37" s="315" t="s">
        <v>199</v>
      </c>
      <c r="E37" s="18" t="s">
        <v>1</v>
      </c>
      <c r="F37" s="316">
        <v>5.8250000000000002</v>
      </c>
      <c r="G37" s="39"/>
      <c r="H37" s="45"/>
    </row>
    <row r="38" s="2" customFormat="1" ht="16.8" customHeight="1">
      <c r="A38" s="39"/>
      <c r="B38" s="45"/>
      <c r="C38" s="315" t="s">
        <v>1</v>
      </c>
      <c r="D38" s="315" t="s">
        <v>200</v>
      </c>
      <c r="E38" s="18" t="s">
        <v>1</v>
      </c>
      <c r="F38" s="316">
        <v>5.8250000000000002</v>
      </c>
      <c r="G38" s="39"/>
      <c r="H38" s="45"/>
    </row>
    <row r="39" s="2" customFormat="1" ht="16.8" customHeight="1">
      <c r="A39" s="39"/>
      <c r="B39" s="45"/>
      <c r="C39" s="315" t="s">
        <v>1</v>
      </c>
      <c r="D39" s="315" t="s">
        <v>201</v>
      </c>
      <c r="E39" s="18" t="s">
        <v>1</v>
      </c>
      <c r="F39" s="316">
        <v>5.8250000000000002</v>
      </c>
      <c r="G39" s="39"/>
      <c r="H39" s="45"/>
    </row>
    <row r="40" s="2" customFormat="1" ht="16.8" customHeight="1">
      <c r="A40" s="39"/>
      <c r="B40" s="45"/>
      <c r="C40" s="315" t="s">
        <v>1</v>
      </c>
      <c r="D40" s="315" t="s">
        <v>202</v>
      </c>
      <c r="E40" s="18" t="s">
        <v>1</v>
      </c>
      <c r="F40" s="316">
        <v>5.8250000000000002</v>
      </c>
      <c r="G40" s="39"/>
      <c r="H40" s="45"/>
    </row>
    <row r="41" s="2" customFormat="1" ht="16.8" customHeight="1">
      <c r="A41" s="39"/>
      <c r="B41" s="45"/>
      <c r="C41" s="315" t="s">
        <v>1</v>
      </c>
      <c r="D41" s="315" t="s">
        <v>203</v>
      </c>
      <c r="E41" s="18" t="s">
        <v>1</v>
      </c>
      <c r="F41" s="316">
        <v>5.8250000000000002</v>
      </c>
      <c r="G41" s="39"/>
      <c r="H41" s="45"/>
    </row>
    <row r="42" s="2" customFormat="1" ht="16.8" customHeight="1">
      <c r="A42" s="39"/>
      <c r="B42" s="45"/>
      <c r="C42" s="315" t="s">
        <v>1</v>
      </c>
      <c r="D42" s="315" t="s">
        <v>204</v>
      </c>
      <c r="E42" s="18" t="s">
        <v>1</v>
      </c>
      <c r="F42" s="316">
        <v>5.8250000000000002</v>
      </c>
      <c r="G42" s="39"/>
      <c r="H42" s="45"/>
    </row>
    <row r="43" s="2" customFormat="1" ht="16.8" customHeight="1">
      <c r="A43" s="39"/>
      <c r="B43" s="45"/>
      <c r="C43" s="315" t="s">
        <v>100</v>
      </c>
      <c r="D43" s="315" t="s">
        <v>166</v>
      </c>
      <c r="E43" s="18" t="s">
        <v>1</v>
      </c>
      <c r="F43" s="316">
        <v>46.600000000000001</v>
      </c>
      <c r="G43" s="39"/>
      <c r="H43" s="45"/>
    </row>
    <row r="44" s="2" customFormat="1" ht="16.8" customHeight="1">
      <c r="A44" s="39"/>
      <c r="B44" s="45"/>
      <c r="C44" s="317" t="s">
        <v>1027</v>
      </c>
      <c r="D44" s="39"/>
      <c r="E44" s="39"/>
      <c r="F44" s="39"/>
      <c r="G44" s="39"/>
      <c r="H44" s="45"/>
    </row>
    <row r="45" s="2" customFormat="1" ht="16.8" customHeight="1">
      <c r="A45" s="39"/>
      <c r="B45" s="45"/>
      <c r="C45" s="315" t="s">
        <v>194</v>
      </c>
      <c r="D45" s="315" t="s">
        <v>195</v>
      </c>
      <c r="E45" s="18" t="s">
        <v>152</v>
      </c>
      <c r="F45" s="316">
        <v>46.600000000000001</v>
      </c>
      <c r="G45" s="39"/>
      <c r="H45" s="45"/>
    </row>
    <row r="46" s="2" customFormat="1" ht="16.8" customHeight="1">
      <c r="A46" s="39"/>
      <c r="B46" s="45"/>
      <c r="C46" s="315" t="s">
        <v>277</v>
      </c>
      <c r="D46" s="315" t="s">
        <v>278</v>
      </c>
      <c r="E46" s="18" t="s">
        <v>152</v>
      </c>
      <c r="F46" s="316">
        <v>46.600000000000001</v>
      </c>
      <c r="G46" s="39"/>
      <c r="H46" s="45"/>
    </row>
    <row r="47" s="2" customFormat="1" ht="16.8" customHeight="1">
      <c r="A47" s="39"/>
      <c r="B47" s="45"/>
      <c r="C47" s="315" t="s">
        <v>289</v>
      </c>
      <c r="D47" s="315" t="s">
        <v>290</v>
      </c>
      <c r="E47" s="18" t="s">
        <v>152</v>
      </c>
      <c r="F47" s="316">
        <v>46.600000000000001</v>
      </c>
      <c r="G47" s="39"/>
      <c r="H47" s="45"/>
    </row>
    <row r="48" s="2" customFormat="1" ht="16.8" customHeight="1">
      <c r="A48" s="39"/>
      <c r="B48" s="45"/>
      <c r="C48" s="315" t="s">
        <v>188</v>
      </c>
      <c r="D48" s="315" t="s">
        <v>189</v>
      </c>
      <c r="E48" s="18" t="s">
        <v>190</v>
      </c>
      <c r="F48" s="316">
        <v>2.7959999999999998</v>
      </c>
      <c r="G48" s="39"/>
      <c r="H48" s="45"/>
    </row>
    <row r="49" s="2" customFormat="1" ht="16.8" customHeight="1">
      <c r="A49" s="39"/>
      <c r="B49" s="45"/>
      <c r="C49" s="315" t="s">
        <v>232</v>
      </c>
      <c r="D49" s="315" t="s">
        <v>233</v>
      </c>
      <c r="E49" s="18" t="s">
        <v>152</v>
      </c>
      <c r="F49" s="316">
        <v>46.600000000000001</v>
      </c>
      <c r="G49" s="39"/>
      <c r="H49" s="45"/>
    </row>
    <row r="50" s="2" customFormat="1" ht="16.8" customHeight="1">
      <c r="A50" s="39"/>
      <c r="B50" s="45"/>
      <c r="C50" s="311" t="s">
        <v>107</v>
      </c>
      <c r="D50" s="312" t="s">
        <v>108</v>
      </c>
      <c r="E50" s="313" t="s">
        <v>1</v>
      </c>
      <c r="F50" s="314">
        <v>276.32999999999998</v>
      </c>
      <c r="G50" s="39"/>
      <c r="H50" s="45"/>
    </row>
    <row r="51" s="2" customFormat="1" ht="16.8" customHeight="1">
      <c r="A51" s="39"/>
      <c r="B51" s="45"/>
      <c r="C51" s="315" t="s">
        <v>1</v>
      </c>
      <c r="D51" s="315" t="s">
        <v>573</v>
      </c>
      <c r="E51" s="18" t="s">
        <v>1</v>
      </c>
      <c r="F51" s="316">
        <v>34.844999999999999</v>
      </c>
      <c r="G51" s="39"/>
      <c r="H51" s="45"/>
    </row>
    <row r="52" s="2" customFormat="1" ht="16.8" customHeight="1">
      <c r="A52" s="39"/>
      <c r="B52" s="45"/>
      <c r="C52" s="315" t="s">
        <v>1</v>
      </c>
      <c r="D52" s="315" t="s">
        <v>574</v>
      </c>
      <c r="E52" s="18" t="s">
        <v>1</v>
      </c>
      <c r="F52" s="316">
        <v>34.844999999999999</v>
      </c>
      <c r="G52" s="39"/>
      <c r="H52" s="45"/>
    </row>
    <row r="53" s="2" customFormat="1" ht="16.8" customHeight="1">
      <c r="A53" s="39"/>
      <c r="B53" s="45"/>
      <c r="C53" s="315" t="s">
        <v>1</v>
      </c>
      <c r="D53" s="315" t="s">
        <v>575</v>
      </c>
      <c r="E53" s="18" t="s">
        <v>1</v>
      </c>
      <c r="F53" s="316">
        <v>33.630000000000003</v>
      </c>
      <c r="G53" s="39"/>
      <c r="H53" s="45"/>
    </row>
    <row r="54" s="2" customFormat="1" ht="16.8" customHeight="1">
      <c r="A54" s="39"/>
      <c r="B54" s="45"/>
      <c r="C54" s="315" t="s">
        <v>1</v>
      </c>
      <c r="D54" s="315" t="s">
        <v>576</v>
      </c>
      <c r="E54" s="18" t="s">
        <v>1</v>
      </c>
      <c r="F54" s="316">
        <v>33.630000000000003</v>
      </c>
      <c r="G54" s="39"/>
      <c r="H54" s="45"/>
    </row>
    <row r="55" s="2" customFormat="1" ht="16.8" customHeight="1">
      <c r="A55" s="39"/>
      <c r="B55" s="45"/>
      <c r="C55" s="315" t="s">
        <v>1</v>
      </c>
      <c r="D55" s="315" t="s">
        <v>577</v>
      </c>
      <c r="E55" s="18" t="s">
        <v>1</v>
      </c>
      <c r="F55" s="316">
        <v>34.844999999999999</v>
      </c>
      <c r="G55" s="39"/>
      <c r="H55" s="45"/>
    </row>
    <row r="56" s="2" customFormat="1" ht="16.8" customHeight="1">
      <c r="A56" s="39"/>
      <c r="B56" s="45"/>
      <c r="C56" s="315" t="s">
        <v>1</v>
      </c>
      <c r="D56" s="315" t="s">
        <v>578</v>
      </c>
      <c r="E56" s="18" t="s">
        <v>1</v>
      </c>
      <c r="F56" s="316">
        <v>34.844999999999999</v>
      </c>
      <c r="G56" s="39"/>
      <c r="H56" s="45"/>
    </row>
    <row r="57" s="2" customFormat="1" ht="16.8" customHeight="1">
      <c r="A57" s="39"/>
      <c r="B57" s="45"/>
      <c r="C57" s="315" t="s">
        <v>1</v>
      </c>
      <c r="D57" s="315" t="s">
        <v>579</v>
      </c>
      <c r="E57" s="18" t="s">
        <v>1</v>
      </c>
      <c r="F57" s="316">
        <v>34.844999999999999</v>
      </c>
      <c r="G57" s="39"/>
      <c r="H57" s="45"/>
    </row>
    <row r="58" s="2" customFormat="1" ht="16.8" customHeight="1">
      <c r="A58" s="39"/>
      <c r="B58" s="45"/>
      <c r="C58" s="315" t="s">
        <v>1</v>
      </c>
      <c r="D58" s="315" t="s">
        <v>580</v>
      </c>
      <c r="E58" s="18" t="s">
        <v>1</v>
      </c>
      <c r="F58" s="316">
        <v>34.844999999999999</v>
      </c>
      <c r="G58" s="39"/>
      <c r="H58" s="45"/>
    </row>
    <row r="59" s="2" customFormat="1" ht="16.8" customHeight="1">
      <c r="A59" s="39"/>
      <c r="B59" s="45"/>
      <c r="C59" s="315" t="s">
        <v>107</v>
      </c>
      <c r="D59" s="315" t="s">
        <v>166</v>
      </c>
      <c r="E59" s="18" t="s">
        <v>1</v>
      </c>
      <c r="F59" s="316">
        <v>276.32999999999998</v>
      </c>
      <c r="G59" s="39"/>
      <c r="H59" s="45"/>
    </row>
    <row r="60" s="2" customFormat="1" ht="16.8" customHeight="1">
      <c r="A60" s="39"/>
      <c r="B60" s="45"/>
      <c r="C60" s="317" t="s">
        <v>1027</v>
      </c>
      <c r="D60" s="39"/>
      <c r="E60" s="39"/>
      <c r="F60" s="39"/>
      <c r="G60" s="39"/>
      <c r="H60" s="45"/>
    </row>
    <row r="61" s="2" customFormat="1">
      <c r="A61" s="39"/>
      <c r="B61" s="45"/>
      <c r="C61" s="315" t="s">
        <v>570</v>
      </c>
      <c r="D61" s="315" t="s">
        <v>571</v>
      </c>
      <c r="E61" s="18" t="s">
        <v>152</v>
      </c>
      <c r="F61" s="316">
        <v>276.32999999999998</v>
      </c>
      <c r="G61" s="39"/>
      <c r="H61" s="45"/>
    </row>
    <row r="62" s="2" customFormat="1" ht="16.8" customHeight="1">
      <c r="A62" s="39"/>
      <c r="B62" s="45"/>
      <c r="C62" s="315" t="s">
        <v>555</v>
      </c>
      <c r="D62" s="315" t="s">
        <v>556</v>
      </c>
      <c r="E62" s="18" t="s">
        <v>152</v>
      </c>
      <c r="F62" s="316">
        <v>64.022000000000006</v>
      </c>
      <c r="G62" s="39"/>
      <c r="H62" s="45"/>
    </row>
    <row r="63" s="2" customFormat="1" ht="16.8" customHeight="1">
      <c r="A63" s="39"/>
      <c r="B63" s="45"/>
      <c r="C63" s="315" t="s">
        <v>566</v>
      </c>
      <c r="D63" s="315" t="s">
        <v>567</v>
      </c>
      <c r="E63" s="18" t="s">
        <v>152</v>
      </c>
      <c r="F63" s="316">
        <v>276.32999999999998</v>
      </c>
      <c r="G63" s="39"/>
      <c r="H63" s="45"/>
    </row>
    <row r="64" s="2" customFormat="1" ht="16.8" customHeight="1">
      <c r="A64" s="39"/>
      <c r="B64" s="45"/>
      <c r="C64" s="315" t="s">
        <v>587</v>
      </c>
      <c r="D64" s="315" t="s">
        <v>588</v>
      </c>
      <c r="E64" s="18" t="s">
        <v>152</v>
      </c>
      <c r="F64" s="316">
        <v>276.32999999999998</v>
      </c>
      <c r="G64" s="39"/>
      <c r="H64" s="45"/>
    </row>
    <row r="65" s="2" customFormat="1" ht="16.8" customHeight="1">
      <c r="A65" s="39"/>
      <c r="B65" s="45"/>
      <c r="C65" s="315" t="s">
        <v>582</v>
      </c>
      <c r="D65" s="315" t="s">
        <v>583</v>
      </c>
      <c r="E65" s="18" t="s">
        <v>152</v>
      </c>
      <c r="F65" s="316">
        <v>317.77999999999997</v>
      </c>
      <c r="G65" s="39"/>
      <c r="H65" s="45"/>
    </row>
    <row r="66" s="2" customFormat="1" ht="7.44" customHeight="1">
      <c r="A66" s="39"/>
      <c r="B66" s="172"/>
      <c r="C66" s="173"/>
      <c r="D66" s="173"/>
      <c r="E66" s="173"/>
      <c r="F66" s="173"/>
      <c r="G66" s="173"/>
      <c r="H66" s="45"/>
    </row>
    <row r="67" s="2" customFormat="1">
      <c r="A67" s="39"/>
      <c r="B67" s="39"/>
      <c r="C67" s="39"/>
      <c r="D67" s="39"/>
      <c r="E67" s="39"/>
      <c r="F67" s="39"/>
      <c r="G67" s="39"/>
      <c r="H67" s="39"/>
    </row>
  </sheetData>
  <sheetProtection sheet="1" formatColumns="0" formatRows="0" objects="1" scenarios="1" spinCount="100000" saltValue="898vjmeAV6DbEY8uJ9SUjyR5nZ+QhQha6JC5vQwD7BvjUiVhWUDy5F1iIpu6hEYh6sjBAZ5xHzcZRIJz1kLuCA==" hashValue="iI9gEDMYDBA3kUmO90+xTveZDnZG2P7fjnG6fcve6LTa/0vceu7m6QuBElZMqWogh2AE4Z7TzhpxOhhr9uS3F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JN rozpočty</dc:creator>
  <cp:lastModifiedBy>JN rozpočty</cp:lastModifiedBy>
  <dcterms:created xsi:type="dcterms:W3CDTF">2024-01-15T13:48:23Z</dcterms:created>
  <dcterms:modified xsi:type="dcterms:W3CDTF">2024-01-15T13:48:38Z</dcterms:modified>
</cp:coreProperties>
</file>