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zakázky" sheetId="1" r:id="rId1"/>
    <sheet name="1.1 - Stavební část" sheetId="2" r:id="rId2"/>
    <sheet name="1.2 - Vzduchotechnika a k..." sheetId="3" r:id="rId3"/>
    <sheet name="1.3 - Elektroinstalace" sheetId="4" r:id="rId4"/>
    <sheet name="1.4 - Vnitřní plynovod" sheetId="5" r:id="rId5"/>
    <sheet name="VRN - Vedlejší a ostatní ..." sheetId="6" r:id="rId6"/>
    <sheet name="Pokyny pro vyplnění" sheetId="7" r:id="rId7"/>
  </sheets>
  <definedNames>
    <definedName name="_xlnm._FilterDatabase" localSheetId="1" hidden="1">'1.1 - Stavební část'!$C$97:$K$394</definedName>
    <definedName name="_xlnm._FilterDatabase" localSheetId="2" hidden="1">'1.2 - Vzduchotechnika a k...'!$C$80:$K$84</definedName>
    <definedName name="_xlnm._FilterDatabase" localSheetId="3" hidden="1">'1.3 - Elektroinstalace'!$C$80:$K$84</definedName>
    <definedName name="_xlnm._FilterDatabase" localSheetId="4" hidden="1">'1.4 - Vnitřní plynovod'!$C$80:$K$84</definedName>
    <definedName name="_xlnm._FilterDatabase" localSheetId="5" hidden="1">'VRN - Vedlejší a ostatní ...'!$C$82:$K$90</definedName>
    <definedName name="_xlnm.Print_Area" localSheetId="1">'1.1 - Stavební část'!$C$4:$J$39,'1.1 - Stavební část'!$C$45:$J$79,'1.1 - Stavební část'!$C$85:$T$394</definedName>
    <definedName name="_xlnm.Print_Area" localSheetId="2">'1.2 - Vzduchotechnika a k...'!$C$4:$J$39,'1.2 - Vzduchotechnika a k...'!$C$45:$J$62,'1.2 - Vzduchotechnika a k...'!$C$68:$T$84</definedName>
    <definedName name="_xlnm.Print_Area" localSheetId="3">'1.3 - Elektroinstalace'!$C$4:$J$39,'1.3 - Elektroinstalace'!$C$45:$J$62,'1.3 - Elektroinstalace'!$C$68:$T$84</definedName>
    <definedName name="_xlnm.Print_Area" localSheetId="4">'1.4 - Vnitřní plynovod'!$C$4:$J$39,'1.4 - Vnitřní plynovod'!$C$45:$J$62,'1.4 - Vnitřní plynovod'!$C$68:$T$84</definedName>
    <definedName name="_xlnm.Print_Area" localSheetId="0">'Rekapitulace zakázky'!$D$4:$AO$36,'Rekapitulace zakázky'!$C$42:$AQ$60</definedName>
    <definedName name="_xlnm.Print_Area" localSheetId="5">'VRN - Vedlejší a ostatní ...'!$C$4:$J$39,'VRN - Vedlejší a ostatní ...'!$C$45:$J$64,'VRN - Vedlejší a ostatní ...'!$C$70:$T$90</definedName>
    <definedName name="_xlnm.Print_Titles" localSheetId="0">'Rekapitulace zakázky'!$52:$52</definedName>
    <definedName name="_xlnm.Print_Titles" localSheetId="1">'1.1 - Stavební část'!$97:$97</definedName>
    <definedName name="_xlnm.Print_Titles" localSheetId="2">'1.2 - Vzduchotechnika a k...'!$80:$80</definedName>
    <definedName name="_xlnm.Print_Titles" localSheetId="3">'1.3 - Elektroinstalace'!$80:$80</definedName>
    <definedName name="_xlnm.Print_Titles" localSheetId="4">'1.4 - Vnitřní plynovod'!$80:$80</definedName>
    <definedName name="_xlnm.Print_Titles" localSheetId="5">'VRN - Vedlejší a ostatní ...'!$82:$82</definedName>
  </definedNames>
  <calcPr calcId="162913"/>
</workbook>
</file>

<file path=xl/sharedStrings.xml><?xml version="1.0" encoding="utf-8"?>
<sst xmlns="http://schemas.openxmlformats.org/spreadsheetml/2006/main" count="4108" uniqueCount="929">
  <si>
    <t>Export Komplet</t>
  </si>
  <si>
    <t>VZ</t>
  </si>
  <si>
    <t>2.0</t>
  </si>
  <si>
    <t>ZAMOK</t>
  </si>
  <si>
    <t>False</t>
  </si>
  <si>
    <t>{b74544e3-63ef-4541-993c-82b614a30af6}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</si>
  <si>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</si>
  <si>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</si>
  <si>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</si>
  <si>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</si>
  <si>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</si>
  <si>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</si>
  <si>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</si>
  <si>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</si>
  <si>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THKUNCHL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</si>
  <si>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</si>
  <si>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</si>
  <si>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Univerzita HK - budova C, na úrovni III.NP - Stavební úpravy pro chemickou laboratoř v místnosti S33 (C3.026)</t>
  </si>
  <si>
    <t>KSO:</t>
  </si>
  <si>
    <t/>
  </si>
  <si>
    <t>CC-CZ:</t>
  </si>
  <si>
    <t>Místo:</t>
  </si>
  <si>
    <t>Hradec Králové</t>
  </si>
  <si>
    <t>Datum:</t>
  </si>
  <si>
    <t>17. 3. 2023</t>
  </si>
  <si>
    <t>Zadavatel:</t>
  </si>
  <si>
    <t>IČ:</t>
  </si>
  <si>
    <t>Univerzita Hradec Králové</t>
  </si>
  <si>
    <t>DIČ:</t>
  </si>
  <si>
    <t>Uchazeč:</t>
  </si>
  <si>
    <t>Vyplň údaj</t>
  </si>
  <si>
    <t>Projektant:</t>
  </si>
  <si>
    <t>45574065</t>
  </si>
  <si>
    <t>Ing. Petr Tuček, Červený Kostelec</t>
  </si>
  <si>
    <t>True</t>
  </si>
  <si>
    <t>Zpracovatel:</t>
  </si>
  <si>
    <t>Jan Krčmář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</si>
  <si>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</si>
  <si>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</si>
  <si>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</si>
  <si>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</si>
  <si>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</si>
  <si>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</si>
  <si>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</si>
  <si>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</si>
  <si>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</si>
  <si>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</si>
  <si>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</si>
  <si>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</si>
  <si>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</si>
  <si>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</si>
  <si>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</si>
  <si>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</si>
  <si>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</si>
  <si>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</si>
  <si>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</si>
  <si>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</si>
  <si>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</si>
  <si>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</si>
  <si>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</si>
  <si>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</si>
  <si>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</si>
  <si>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</si>
  <si>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</si>
  <si>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</si>
  <si>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</si>
  <si>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</si>
  <si>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</si>
  <si>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</si>
  <si>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</si>
  <si>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</si>
  <si>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</si>
  <si>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</si>
  <si>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</si>
  <si>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</si>
  <si>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</si>
  <si>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</si>
  <si>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</si>
  <si>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1.1</t>
  </si>
  <si>
    <t>Stavební část</t>
  </si>
  <si>
    <t>STA</t>
  </si>
  <si>
    <t>1</t>
  </si>
  <si>
    <t>{7441da5a-c91e-4b97-ab0d-8aa228f34e4b}</t>
  </si>
  <si>
    <t>2</t>
  </si>
  <si>
    <t>1.2</t>
  </si>
  <si>
    <t>Vzduchotechnika a klimatizace</t>
  </si>
  <si>
    <t>{5d35c4da-83ea-4086-9f1b-329badd65c0d}</t>
  </si>
  <si>
    <t>1.3</t>
  </si>
  <si>
    <t>Elektroinstalace</t>
  </si>
  <si>
    <t>{20c5a0fb-1e4d-45b9-a0a8-d3815fd05386}</t>
  </si>
  <si>
    <t>1.4</t>
  </si>
  <si>
    <t>Vnitřní plynovod</t>
  </si>
  <si>
    <t>{d964f219-ee31-4939-b24a-b11b09069bee}</t>
  </si>
  <si>
    <t>VRN</t>
  </si>
  <si>
    <t>Vedlejší a ostatní náklady</t>
  </si>
  <si>
    <t>{a358ee05-9b67-4c58-9de7-ae62685a283b}</t>
  </si>
  <si>
    <t>802 23</t>
  </si>
  <si>
    <t>KRYCÍ LIST SOUPISU PRACÍ</t>
  </si>
  <si>
    <t>Objekt:</t>
  </si>
  <si>
    <t>1.1 -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</si>
  <si>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</si>
  <si>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</si>
  <si>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</si>
  <si>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</si>
  <si>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</si>
  <si>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</si>
  <si>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</si>
  <si>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</si>
  <si>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</si>
  <si>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</si>
  <si>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</si>
  <si>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99 - Přesun hmot</t>
  </si>
  <si>
    <t>PSV - Práce a dodávky PSV</t>
  </si>
  <si>
    <t xml:space="preserve">    713 - Izolace tepelné</t>
  </si>
  <si>
    <t xml:space="preserve">    713B - Izolace tepelné - bourání</t>
  </si>
  <si>
    <t xml:space="preserve">    741 - Elektroinstalace - silnoproud</t>
  </si>
  <si>
    <t xml:space="preserve">    763 - Konstrukce suché výstavby</t>
  </si>
  <si>
    <t xml:space="preserve">    763B - Konstrukce suché výstavby - bourání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</si>
  <si>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</si>
  <si>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</si>
  <si>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</si>
  <si>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776B - Podlahy povlakové - bourání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</si>
  <si>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</si>
  <si>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</si>
  <si>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</si>
  <si>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</si>
  <si>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</si>
  <si>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</si>
  <si>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</si>
  <si>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</si>
  <si>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</si>
  <si>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</si>
  <si>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</si>
  <si>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</si>
  <si>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</si>
  <si>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</si>
  <si>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</si>
  <si>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</si>
  <si>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</si>
  <si>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</si>
  <si>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</si>
  <si>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</si>
  <si>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310235251</t>
  </si>
  <si>
    <t>Zazdívka otvorů ve zdivu nadzákladovém cihlami pálenými plochy do 0,0225 m2, ve zdi tl. přes 300 do 450 mm</t>
  </si>
  <si>
    <t>kus</t>
  </si>
  <si>
    <t>CS ÚRS 2023 01</t>
  </si>
  <si>
    <t>4</t>
  </si>
  <si>
    <t>712071204</t>
  </si>
  <si>
    <t>Online PSC</t>
  </si>
  <si>
    <t>https://podminky.urs.cz/item/CS_URS_2023_01/310235251</t>
  </si>
  <si>
    <t>VV</t>
  </si>
  <si>
    <t>"zpětné zazdívky prostupů :"</t>
  </si>
  <si>
    <t>"prostup do m. C3.014 pro potrubí k odvodu kondenzátu"   1</t>
  </si>
  <si>
    <t>310236251</t>
  </si>
  <si>
    <t>Zazdívka otvorů ve zdivu nadzákladovém cihlami pálenými plochy přes 0,0225 m2 do 0,09 m2, ve zdi tl. přes 300 do 450 mm</t>
  </si>
  <si>
    <t>-872429010</t>
  </si>
  <si>
    <t>https://podminky.urs.cz/item/CS_URS_2023_01/310236251</t>
  </si>
  <si>
    <t>"prostup do šachty Š08 pro rozvody od klimatizace a EL"   1</t>
  </si>
  <si>
    <t>317168052</t>
  </si>
  <si>
    <t>Překlady keramické vysoké osazené do maltového lože, šířky překladu 70 mm výšky 238 mm, délky 1250 mm</t>
  </si>
  <si>
    <t>-2063080952</t>
  </si>
  <si>
    <t>https://podminky.urs.cz/item/CS_URS_2023_01/317168052</t>
  </si>
  <si>
    <t>"nové příčky - překlad"   1</t>
  </si>
  <si>
    <t>340235212</t>
  </si>
  <si>
    <t>Zazdívka otvorů v příčkách nebo stěnách cihlami plnými pálenými plochy do 0,0225 m2, tloušťky přes 100 mm</t>
  </si>
  <si>
    <t>-503505603</t>
  </si>
  <si>
    <t>https://podminky.urs.cz/item/CS_URS_2023_01/340235212</t>
  </si>
  <si>
    <t>"prostup pro EL rozvody v příčce z m. C3.026 do m.č. C3.036"   1,0</t>
  </si>
  <si>
    <t>"prostup pro EL rozvody v příčce z m. C3.036 do m.č. C3.015a"   1,0</t>
  </si>
  <si>
    <t>"prostup pro EL rozvody v příčce z m. C3.015a do m.č. C3.016"   1,0</t>
  </si>
  <si>
    <t>Součet</t>
  </si>
  <si>
    <t>5</t>
  </si>
  <si>
    <t>340238212</t>
  </si>
  <si>
    <t>Zazdívka otvorů v příčkách nebo stěnách cihlami plnými pálenými plochy přes 0,25 m2 do 1 m2, tloušťky přes 100 mm</t>
  </si>
  <si>
    <t>m2</t>
  </si>
  <si>
    <t>-1630427020</t>
  </si>
  <si>
    <t>https://podminky.urs.cz/item/CS_URS_2023_01/340238212</t>
  </si>
  <si>
    <t>"pomocný montážní otvor do šachty Š08 z m. C3.014 -pro nové rozvody"   1,0*0,6</t>
  </si>
  <si>
    <t>6</t>
  </si>
  <si>
    <t>342244201</t>
  </si>
  <si>
    <t>Příčky jednoduché z cihel děrovaných broušených, na tenkovrstvou maltu, pevnost cihel do P15, tl. příčky 80 mm</t>
  </si>
  <si>
    <t>698356919</t>
  </si>
  <si>
    <t>https://podminky.urs.cz/item/CS_URS_2023_01/342244201</t>
  </si>
  <si>
    <t>"nové příčky"   (3,1+3,515)*3,6-0,8*1,97</t>
  </si>
  <si>
    <t>7</t>
  </si>
  <si>
    <t>342291111</t>
  </si>
  <si>
    <t>Ukotvení příček polyuretanovou pěnou, tl. příčky do 100 mm</t>
  </si>
  <si>
    <t>m</t>
  </si>
  <si>
    <t>1884612264</t>
  </si>
  <si>
    <t>https://podminky.urs.cz/item/CS_URS_2023_01/342291111</t>
  </si>
  <si>
    <t>"nové příčky - ukotvení u stropu a stěn"   (3,1+3,515)+2*3,6</t>
  </si>
  <si>
    <t>8</t>
  </si>
  <si>
    <t>342291121</t>
  </si>
  <si>
    <t>Ukotvení příček plochými kotvami, do konstrukce cihelné</t>
  </si>
  <si>
    <t>-1998125419</t>
  </si>
  <si>
    <t>https://podminky.urs.cz/item/CS_URS_2023_01/342291121</t>
  </si>
  <si>
    <t>"nové příčky - ukotvení u stěn"  2*3,6</t>
  </si>
  <si>
    <t>Vodorovné konstrukce</t>
  </si>
  <si>
    <t>9</t>
  </si>
  <si>
    <t>411236221</t>
  </si>
  <si>
    <t>Zazdívka otvorů v klenbách cihlami pálenými včetně bednění a odbednění plochy přes 0,0225 m2 do 0,09 m2, tl. přes 150 do 300 mm</t>
  </si>
  <si>
    <t>465800740</t>
  </si>
  <si>
    <t>https://podminky.urs.cz/item/CS_URS_2023_01/411236221</t>
  </si>
  <si>
    <t>"porovnávací položka pro zpětnou zazdívku otvorů (obetonávku potrubí ) :"</t>
  </si>
  <si>
    <t>"šachta - otvor ve stávajícím stropě (pod střechou) pro nové potrubí VZT"   1</t>
  </si>
  <si>
    <t>Úpravy povrchů, podlahy a osazování výplní</t>
  </si>
  <si>
    <t>10</t>
  </si>
  <si>
    <t>612131101</t>
  </si>
  <si>
    <t>Podkladní a spojovací vrstva vnitřních omítaných ploch cementový postřik nanášený ručně celoplošně stěn</t>
  </si>
  <si>
    <t>-1704295832</t>
  </si>
  <si>
    <t>https://podminky.urs.cz/item/CS_URS_2023_01/612131101</t>
  </si>
  <si>
    <t>11</t>
  </si>
  <si>
    <t>612321141</t>
  </si>
  <si>
    <t>Omítka vápenocementová vnitřních ploch nanášená ručně dvouvrstvá, tloušťky jádrové omítky do 10 mm a tloušťky štuku do 3 mm štuková svislých konstrukcí stěn</t>
  </si>
  <si>
    <t>-991252837</t>
  </si>
  <si>
    <t>https://podminky.urs.cz/item/CS_URS_2023_01/612321141</t>
  </si>
  <si>
    <t>"na nové příčky"   2*((3,1+3,515)*3,2-0,8*1,97)</t>
  </si>
  <si>
    <t>12</t>
  </si>
  <si>
    <t>612321191</t>
  </si>
  <si>
    <t>Omítka vápenocementová vnitřních ploch nanášená ručně Příplatek k cenám za každých dalších i započatých 5 mm tloušťky omítky přes 10 mm stěn</t>
  </si>
  <si>
    <t>-131165778</t>
  </si>
  <si>
    <t>https://podminky.urs.cz/item/CS_URS_2023_01/612321191</t>
  </si>
  <si>
    <t>"uvažovaná průměrná tl. omítek - 20mm"    39,184*((20-10)/5)</t>
  </si>
  <si>
    <t>13</t>
  </si>
  <si>
    <t>612325221</t>
  </si>
  <si>
    <t>Vápenocementová omítka jednotlivých malých ploch štuková na stěnách, plochy jednotlivě do 0,09 m2</t>
  </si>
  <si>
    <t>-938741236</t>
  </si>
  <si>
    <t>https://podminky.urs.cz/item/CS_URS_2023_01/612325221</t>
  </si>
  <si>
    <t>"zpětné doplnění omítek :"</t>
  </si>
  <si>
    <t>"prostup do m. C3.014 pro potrubí k odvodu kondenzátu"   1*2</t>
  </si>
  <si>
    <t>"prostup pro EL rozvody v příčce z m. C3.026 do m.č. C3.036"   1*2</t>
  </si>
  <si>
    <t>"prostup pro EL rozvody v příčce z m. C3.036 do m.č. C3.015a"   1*2</t>
  </si>
  <si>
    <t>"prostup pro EL rozvody v příčce z m. C3.015a do m.č. C3.016"   1*2</t>
  </si>
  <si>
    <t>14</t>
  </si>
  <si>
    <t>612325222</t>
  </si>
  <si>
    <t>Vápenocementová omítka jednotlivých malých ploch štuková na stěnách, plochy jednotlivě přes 0,09 do 0,25 m2</t>
  </si>
  <si>
    <t>752485003</t>
  </si>
  <si>
    <t>https://podminky.urs.cz/item/CS_URS_2023_01/612325222</t>
  </si>
  <si>
    <t>612325223</t>
  </si>
  <si>
    <t>Vápenocementová omítka jednotlivých malých ploch štuková na stěnách, plochy jednotlivě přes 0,25 do 1 m2</t>
  </si>
  <si>
    <t>2138149714</t>
  </si>
  <si>
    <t>https://podminky.urs.cz/item/CS_URS_2023_01/612325223</t>
  </si>
  <si>
    <t>"pomocný montážní otvor do šachty Š08 z m. C3.014 -pro nové rozvody"   1,0</t>
  </si>
  <si>
    <t>16</t>
  </si>
  <si>
    <t>619991001</t>
  </si>
  <si>
    <t>Zakrytí vnitřních ploch před znečištěním včetně pozdějšího odkrytí podlah fólií přilepenou lepící páskou</t>
  </si>
  <si>
    <t>-867598105</t>
  </si>
  <si>
    <t>https://podminky.urs.cz/item/CS_URS_2023_01/619991001</t>
  </si>
  <si>
    <t>"zakrývání stávajících podlah - předpokládaný rozsah práce !"</t>
  </si>
  <si>
    <t>"v sousedních místnostech dotčených stavbou"   20,0</t>
  </si>
  <si>
    <t>17</t>
  </si>
  <si>
    <t>619991011</t>
  </si>
  <si>
    <t>Zakrytí vnitřních ploch před znečištěním včetně pozdějšího odkrytí konstrukcí a prvků obalením fólií a přelepením páskou</t>
  </si>
  <si>
    <t>-415398500</t>
  </si>
  <si>
    <t>https://podminky.urs.cz/item/CS_URS_2023_01/619991011</t>
  </si>
  <si>
    <t>"zákrývání stávajících konstrukcí - předpokládaná práce a její rozsah !"    10,0</t>
  </si>
  <si>
    <t>18</t>
  </si>
  <si>
    <t>619995001</t>
  </si>
  <si>
    <t>Začištění omítek (s dodáním hmot) kolem oken, dveří, podlah, obkladů apod.</t>
  </si>
  <si>
    <t>-259932239</t>
  </si>
  <si>
    <t>https://podminky.urs.cz/item/CS_URS_2023_01/619995001</t>
  </si>
  <si>
    <t>"předpokládaná práce a její rozsah!"</t>
  </si>
  <si>
    <t>"začištění omítek u nových keramických soklíků na stávajícím zdivu"   (5,85+10,44+0,505+0,1)*2-(10,44-0,7)-1,45</t>
  </si>
  <si>
    <t>19</t>
  </si>
  <si>
    <t>631319171</t>
  </si>
  <si>
    <t>Příplatek k cenám mazanin za stržení povrchu spodní vrstvy mazaniny latí před vložením výztuže nebo pletiva pro tl. obou vrstev mazaniny přes 50 do 80 mm</t>
  </si>
  <si>
    <t>m3</t>
  </si>
  <si>
    <t>821848206</t>
  </si>
  <si>
    <t>https://podminky.urs.cz/item/CS_URS_2023_01/631319171</t>
  </si>
  <si>
    <t>"nový podlahový potěr se sítí "   (5,705*10,44+0,25*0,73-0,705*1,035-0,2*2,96-0,22*0,7)*0,07</t>
  </si>
  <si>
    <t>"přípočet - v místě kde budou 2 sítě"   (5,705*2,0+0,25*0,73+(3,5+3,3)*0,5)*0,07</t>
  </si>
  <si>
    <t>20</t>
  </si>
  <si>
    <t>631362021</t>
  </si>
  <si>
    <t>Výztuž mazanin ze svařovaných sítí z drátů typu KARI</t>
  </si>
  <si>
    <t>t</t>
  </si>
  <si>
    <t>-86626559</t>
  </si>
  <si>
    <t>https://podminky.urs.cz/item/CS_URS_2023_01/631362021</t>
  </si>
  <si>
    <t>"nový podlahový potěr se sítí 100/100/8 "   (5,705*10,44+0,25*0,73-0,705*1,035-0,2*2,96-0,22*0,7)*0,0079*1,30</t>
  </si>
  <si>
    <t>"přípočet - v místě kde budou 2 sítě"   (5,705*2,0+0,25*0,73+(3,5+3,3)*0,5)*0,0079*1,30</t>
  </si>
  <si>
    <t>632451234</t>
  </si>
  <si>
    <t>Potěr cementový samonivelační litý tř. C 25, tl. přes 45 do 50 mm</t>
  </si>
  <si>
    <t>788393829</t>
  </si>
  <si>
    <t>https://podminky.urs.cz/item/CS_URS_2023_01/632451234</t>
  </si>
  <si>
    <t>"nový podlahový potěr se sítí"   5,705*10,44+0,25*0,73-0,705*1,035-0,2*2,96-0,22*0,7</t>
  </si>
  <si>
    <t>22</t>
  </si>
  <si>
    <t>632451292</t>
  </si>
  <si>
    <t>Potěr cementový samonivelační litý Příplatek k cenám za každých dalších i započatých 5 mm tloušťky přes 50 mm tř. C 25</t>
  </si>
  <si>
    <t>-1253755392</t>
  </si>
  <si>
    <t>https://podminky.urs.cz/item/CS_URS_2023_01/632451292</t>
  </si>
  <si>
    <t>"nový podlahový potěr se sítí"   58,267*((70-50)/5)</t>
  </si>
  <si>
    <t>Ostatní konstrukce a práce, bourání</t>
  </si>
  <si>
    <t>23</t>
  </si>
  <si>
    <t>952901111</t>
  </si>
  <si>
    <t>Vyčištění budov nebo objektů před předáním do užívání budov bytové nebo občanské výstavby, světlé výšky podlaží do 4 m</t>
  </si>
  <si>
    <t>907955403</t>
  </si>
  <si>
    <t>https://podminky.urs.cz/item/CS_URS_2023_01/952901111</t>
  </si>
  <si>
    <t>5,705*10,44+0,25*0,73-0,705*1,035-0,2*2,96-0,22*0,7</t>
  </si>
  <si>
    <t>24</t>
  </si>
  <si>
    <t>95999-01x</t>
  </si>
  <si>
    <t>Kompletní provedení vyklizení stávbou dotčených prostor (před zahájením stavebních prací) vč. přemístění a uložení stávajícího vybavení na místo určené investorem (v areálu školy).</t>
  </si>
  <si>
    <t>soub</t>
  </si>
  <si>
    <t>1685366215</t>
  </si>
  <si>
    <t>94</t>
  </si>
  <si>
    <t>Lešení a stavební výtahy</t>
  </si>
  <si>
    <t>25</t>
  </si>
  <si>
    <t>949101111</t>
  </si>
  <si>
    <t>Lešení pomocné pracovní pro objekty pozemních staveb pro zatížení do 150 kg/m2, o výšce lešeňové podlahy do 1,9 m</t>
  </si>
  <si>
    <t>1620198452</t>
  </si>
  <si>
    <t>https://podminky.urs.cz/item/CS_URS_2023_01/949101111</t>
  </si>
  <si>
    <t>96</t>
  </si>
  <si>
    <t>Bourání konstrukcí</t>
  </si>
  <si>
    <t>26</t>
  </si>
  <si>
    <t>965043341</t>
  </si>
  <si>
    <t>Bourání mazanin betonových s potěrem nebo teracem tl. do 100 mm, plochy přes 4 m2</t>
  </si>
  <si>
    <t>2091008805</t>
  </si>
  <si>
    <t>https://podminky.urs.cz/item/CS_URS_2023_01/965043341</t>
  </si>
  <si>
    <t>"bourání stáv. podlahového potěru se sítí"   (5,705*10,44+0,25*0,73-0,705*1,035-0,2*2,96-0,22*0,7)*0,06</t>
  </si>
  <si>
    <t>27</t>
  </si>
  <si>
    <t>965049111</t>
  </si>
  <si>
    <t>Bourání mazanin Příplatek k cenám za bourání mazanin betonových se svařovanou sítí, tl. do 100 mm</t>
  </si>
  <si>
    <t>-1433365205</t>
  </si>
  <si>
    <t>https://podminky.urs.cz/item/CS_URS_2023_01/965049111</t>
  </si>
  <si>
    <t>28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</si>
  <si>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</si>
  <si>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</si>
  <si>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-1784254504</t>
  </si>
  <si>
    <t>https://podminky.urs.cz/item/CS_URS_2023_01/971033231</t>
  </si>
  <si>
    <t>29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</si>
  <si>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</si>
  <si>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</si>
  <si>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1613736723</t>
  </si>
  <si>
    <t>https://podminky.urs.cz/item/CS_URS_2023_01/971033251</t>
  </si>
  <si>
    <t>30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</si>
  <si>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</si>
  <si>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</si>
  <si>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1450612410</t>
  </si>
  <si>
    <t>https://podminky.urs.cz/item/CS_URS_2023_01/971033351</t>
  </si>
  <si>
    <t>31</t>
  </si>
  <si>
    <t>971033531</t>
  </si>
  <si>
    <t>Vybourání otvorů ve zdivu základovém nebo nadzákladovém z cihel, tvárnic, příčkovek z cihel pálených na maltu vápennou nebo vápenocementovou plochy do 1 m2, tl. do 150 mm</t>
  </si>
  <si>
    <t>533173517</t>
  </si>
  <si>
    <t>https://podminky.urs.cz/item/CS_URS_2023_01/971033531</t>
  </si>
  <si>
    <t>32</t>
  </si>
  <si>
    <t>972054242x</t>
  </si>
  <si>
    <t>Vybourání otvorů ve stropech nebo klenbách železobetonových bez odstranění podlahy a násypu, plochy do 0,09 m2, tl. do 300 mm</t>
  </si>
  <si>
    <t>-1506081598</t>
  </si>
  <si>
    <t>"šachta otvor ve stávajícím stropě (pod střechou) pro nové potrubí VZT"   1</t>
  </si>
  <si>
    <t>33</t>
  </si>
  <si>
    <t>997013213</t>
  </si>
  <si>
    <t>Vnitrostaveništní doprava suti a vybouraných hmot vodorovně do 50 m svisle ručně pro budovy a haly výšky přes 9 do 12 m</t>
  </si>
  <si>
    <t>409268498</t>
  </si>
  <si>
    <t>https://podminky.urs.cz/item/CS_URS_2023_01/997013213</t>
  </si>
  <si>
    <t>"dle kptl. 96+713B+763B+776B"  8,169+0,199+0,303+0,156</t>
  </si>
  <si>
    <t>34</t>
  </si>
  <si>
    <t>997013501</t>
  </si>
  <si>
    <t>Odvoz suti a vybouraných hmot na skládku nebo meziskládku se složením, na vzdálenost do 1 km</t>
  </si>
  <si>
    <t>-1618539042</t>
  </si>
  <si>
    <t>https://podminky.urs.cz/item/CS_URS_2023_01/997013501</t>
  </si>
  <si>
    <t>35</t>
  </si>
  <si>
    <t>997013509</t>
  </si>
  <si>
    <t>Odvoz suti a vybouraných hmot na skládku nebo meziskládku se složením, na vzdálenost Příplatek k ceně za každý další i započatý 1 km přes 1 km</t>
  </si>
  <si>
    <t>1635952344</t>
  </si>
  <si>
    <t>https://podminky.urs.cz/item/CS_URS_2023_01/997013509</t>
  </si>
  <si>
    <t>8,827*(10-1)</t>
  </si>
  <si>
    <t>36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</si>
  <si>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</si>
  <si>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</si>
  <si>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-1335228233</t>
  </si>
  <si>
    <t>https://podminky.urs.cz/item/CS_URS_2023_01/997013609</t>
  </si>
  <si>
    <t>"dle kptl. 96"   8,169</t>
  </si>
  <si>
    <t>37</t>
  </si>
  <si>
    <t>997013631</t>
  </si>
  <si>
    <t>Poplatek za uložení stavebního odpadu na skládce (skládkovné) směsného stavebního a demoličního zatříděného do Katalogu odpadů pod kódem 17 09 04</t>
  </si>
  <si>
    <t>-347235666</t>
  </si>
  <si>
    <t>https://podminky.urs.cz/item/CS_URS_2023_01/997013631</t>
  </si>
  <si>
    <t>"dle kptl. 713B+763B+776B"  0,199+0,303+0,156</t>
  </si>
  <si>
    <t>99</t>
  </si>
  <si>
    <t>Přesun hmot</t>
  </si>
  <si>
    <t>38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</si>
  <si>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</si>
  <si>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</si>
  <si>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1131992983</t>
  </si>
  <si>
    <t>https://podminky.urs.cz/item/CS_URS_2023_01/998018002</t>
  </si>
  <si>
    <t>PSV</t>
  </si>
  <si>
    <t>Práce a dodávky PSV</t>
  </si>
  <si>
    <t>713</t>
  </si>
  <si>
    <t>Izolace tepelné</t>
  </si>
  <si>
    <t>39</t>
  </si>
  <si>
    <t>7131208131x</t>
  </si>
  <si>
    <t>Kompletní provedení úpravy stávajícího zateplení stropní konstrukce v půdě šikmé střechy vyvolané zřízením prostupu pro nové potrubí klimatizace (původní skladba IF.37 : difůzní folie + minerální izolace tl 2x 120mm + parozábrana) :
- dmtž části skladby a po zřízení prostupu a osazení potrubí zpětné doplnění skladby vč. provedení potřebných úprav a utěsnění u potrubí. Součástí položky jsou i veškeré přesuny hmot a sutí a jejich likvidace.</t>
  </si>
  <si>
    <t>687144668</t>
  </si>
  <si>
    <t>40</t>
  </si>
  <si>
    <t>713121111</t>
  </si>
  <si>
    <t>Montáž tepelné izolace podlah rohožemi, pásy, deskami, dílci, bloky (izolační materiál ve specifikaci) kladenými volně jednovrstvá</t>
  </si>
  <si>
    <t>1684362963</t>
  </si>
  <si>
    <t>https://podminky.urs.cz/item/CS_URS_2023_01/713121111</t>
  </si>
  <si>
    <t>"nová podlahová kročejová  izolace"   5,705*10,44+0,25*0,73-0,705*1,035-0,2*2,96-0,22*0,7</t>
  </si>
  <si>
    <t>41</t>
  </si>
  <si>
    <t>M</t>
  </si>
  <si>
    <t>631514340</t>
  </si>
  <si>
    <t>deska tepelně izolační minerální plovoucích podlah λ=0,036-0,037 tl 20mm</t>
  </si>
  <si>
    <t>-761723953</t>
  </si>
  <si>
    <t>58,267*1,05</t>
  </si>
  <si>
    <t>42</t>
  </si>
  <si>
    <t>713121211</t>
  </si>
  <si>
    <t>Montáž tepelné izolace podlah okrajovými pásky kladenými volně</t>
  </si>
  <si>
    <t>108873133</t>
  </si>
  <si>
    <t>https://podminky.urs.cz/item/CS_URS_2023_01/713121211</t>
  </si>
  <si>
    <t>"nové okrajové pásky v podlaze"   (5,955+10,44+0,505+0,22+0,1)*2</t>
  </si>
  <si>
    <t>43</t>
  </si>
  <si>
    <t>63152004</t>
  </si>
  <si>
    <t>pásek izolační minerální podlahový λ=0,036 15x100x1000mm</t>
  </si>
  <si>
    <t>1298487702</t>
  </si>
  <si>
    <t>34,44*1,02</t>
  </si>
  <si>
    <t>44</t>
  </si>
  <si>
    <t>713191132</t>
  </si>
  <si>
    <t>Montáž tepelné izolace stavebních konstrukcí - doplňky a konstrukční součásti podlah, stropů vrchem nebo střech překrytím fólií separační z PE</t>
  </si>
  <si>
    <t>564686895</t>
  </si>
  <si>
    <t>https://podminky.urs.cz/item/CS_URS_2023_01/713191132</t>
  </si>
  <si>
    <t>45</t>
  </si>
  <si>
    <t>28329042</t>
  </si>
  <si>
    <t>fólie PE separační či ochranná tl 0,2mm</t>
  </si>
  <si>
    <t>-1807173431</t>
  </si>
  <si>
    <t>58,267*1,10</t>
  </si>
  <si>
    <t>46</t>
  </si>
  <si>
    <t>998713102</t>
  </si>
  <si>
    <t>Přesun hmot pro izolace tepelné stanovený z hmotnosti přesunovaného materiálu vodorovná dopravní vzdálenost do 50 m v objektech výšky přes 6 m do 12 m</t>
  </si>
  <si>
    <t>-973469430</t>
  </si>
  <si>
    <t>https://podminky.urs.cz/item/CS_URS_2023_01/998713102</t>
  </si>
  <si>
    <t>47</t>
  </si>
  <si>
    <t>998713181</t>
  </si>
  <si>
    <t>Přesun hmot pro izolace tepelné stanovený z hmotnosti přesunovaného materiálu Příplatek k cenám za přesun prováděný bez použití mechanizace pro jakoukoliv výšku objektu</t>
  </si>
  <si>
    <t>1006728451</t>
  </si>
  <si>
    <t>https://podminky.urs.cz/item/CS_URS_2023_01/998713181</t>
  </si>
  <si>
    <t>48</t>
  </si>
  <si>
    <t>998713192</t>
  </si>
  <si>
    <t>Přesun hmot pro izolace tepelné stanovený z hmotnosti přesunovaného materiálu Příplatek k cenám za zvětšený přesun přes vymezenou největší dopravní vzdálenost do 100 m</t>
  </si>
  <si>
    <t>1529715482</t>
  </si>
  <si>
    <t>https://podminky.urs.cz/item/CS_URS_2023_01/998713192</t>
  </si>
  <si>
    <t>713B</t>
  </si>
  <si>
    <t>Izolace tepelné - bourání</t>
  </si>
  <si>
    <t>49</t>
  </si>
  <si>
    <t>713120811</t>
  </si>
  <si>
    <t>Odstranění tepelné izolace podlah z rohoží, pásů, dílců, desek, bloků podlah volně kladených nebo mezi trámy z vláknitých materiálů suchých, tloušťka izolace do 100 mm</t>
  </si>
  <si>
    <t>1886320146</t>
  </si>
  <si>
    <t>https://podminky.urs.cz/item/CS_URS_2023_01/713120811</t>
  </si>
  <si>
    <t>"bourání stáv. podlahové kročejové  izolace"   5,705*10,44+0,25*0,73-0,705*1,035-0,2*2,96-0,22*0,7</t>
  </si>
  <si>
    <t>50</t>
  </si>
  <si>
    <t>713120831</t>
  </si>
  <si>
    <t>Odstranění tepelné izolace podlah z rohoží, pásů, dílců, desek, bloků podlah volně kladených okrajových pásků</t>
  </si>
  <si>
    <t>-392471952</t>
  </si>
  <si>
    <t>https://podminky.urs.cz/item/CS_URS_2023_01/713120831</t>
  </si>
  <si>
    <t>"dmtž stáv. okrajových pásků v podlaze"   (5,955+10,44+0,505+0,22+0,1)*2</t>
  </si>
  <si>
    <t>741</t>
  </si>
  <si>
    <t>Elektroinstalace - silnoproud</t>
  </si>
  <si>
    <t>51</t>
  </si>
  <si>
    <t>741929991x</t>
  </si>
  <si>
    <t>Protipožární ucpávky prostupů pro El rozvody v příčkách.</t>
  </si>
  <si>
    <t>1064497280</t>
  </si>
  <si>
    <t>763</t>
  </si>
  <si>
    <t>Konstrukce suché výstavby</t>
  </si>
  <si>
    <t>52</t>
  </si>
  <si>
    <t>763121483</t>
  </si>
  <si>
    <t>Stěna předsazená ze sádrokartonových desek s nosnou konstrukcí z ocelových profilů CW, UW dvojitě opláštěná deskami akustickými tl. 2 x 12,5 mm s izolací, EI 30, Rw do 28 dB, stěna tl. 127,5 mm, profil 100</t>
  </si>
  <si>
    <t>-1516586356</t>
  </si>
  <si>
    <t>https://podminky.urs.cz/item/CS_URS_2023_01/763121483</t>
  </si>
  <si>
    <t>"nová SDK předsazená stěna"   (10,44-0,7)*3,6</t>
  </si>
  <si>
    <t>53</t>
  </si>
  <si>
    <t>763121714</t>
  </si>
  <si>
    <t>Stěna předsazená ze sádrokartonových desek ostatní konstrukce a práce na předsazených stěnách ze sádrokartonových desek základní penetrační nátěr</t>
  </si>
  <si>
    <t>827505484</t>
  </si>
  <si>
    <t>https://podminky.urs.cz/item/CS_URS_2023_01/763121714</t>
  </si>
  <si>
    <t>54</t>
  </si>
  <si>
    <t>763131461</t>
  </si>
  <si>
    <t>Podhled ze sádrokartonových desek dvouvrstvá zavěšená spodní konstrukce z ocelových profilů CD, UD dvojitě opláštěná deskami impregnovanou H2, tl. 2 x 12,5 mm, bez izolace</t>
  </si>
  <si>
    <t>654825074</t>
  </si>
  <si>
    <t>https://podminky.urs.cz/item/CS_URS_2023_01/763131461</t>
  </si>
  <si>
    <t>"SDK podhled vč. svislé části"   5,955*0,73+5,705*0,3</t>
  </si>
  <si>
    <t>55</t>
  </si>
  <si>
    <t>763131714</t>
  </si>
  <si>
    <t>Podhled ze sádrokartonových desek ostatní práce a konstrukce na podhledech ze sádrokartonových desek základní penetrační nátěr</t>
  </si>
  <si>
    <t>855738242</t>
  </si>
  <si>
    <t>https://podminky.urs.cz/item/CS_URS_2023_01/763131714</t>
  </si>
  <si>
    <t>56</t>
  </si>
  <si>
    <t>763431001</t>
  </si>
  <si>
    <t>Montáž podhledu minerálního včetně zavěšeného roštu viditelného s panely vyjímatelnými, velikosti panelů do 0,36 m2</t>
  </si>
  <si>
    <t>881707835</t>
  </si>
  <si>
    <t>https://podminky.urs.cz/item/CS_URS_2023_01/763431001</t>
  </si>
  <si>
    <t>"nový kazetový minerální podhled"   5,6*(10,44-0,73)-0,705*1,035-0,2*2,96-(3,1+3,515)*0,1</t>
  </si>
  <si>
    <t>57</t>
  </si>
  <si>
    <t>631263441x</t>
  </si>
  <si>
    <t>podhledová deska z minerální vlny
Formát desky: 600 x 600 x 40mm
Typ hrany: A24 pro viditelnou konstrukci
Absorpce zvuku: alfaW = 0,50 / NRC = 0,50
Odolnost proti vlhkosti: až 100% RH
Odolnost proti ohni: Eurotřída A1
Odraz světla: 85%</t>
  </si>
  <si>
    <t>-1669842180</t>
  </si>
  <si>
    <t>52,393*1,10</t>
  </si>
  <si>
    <t>58</t>
  </si>
  <si>
    <t>763431041</t>
  </si>
  <si>
    <t>Montáž podhledu minerálního včetně zavěšeného roštu Příplatek k cenám: za výšku zavěšení přes 0,5 do 1,0 m</t>
  </si>
  <si>
    <t>1614035359</t>
  </si>
  <si>
    <t>https://podminky.urs.cz/item/CS_URS_2023_01/763431041</t>
  </si>
  <si>
    <t>59</t>
  </si>
  <si>
    <t>763431201</t>
  </si>
  <si>
    <t>Montáž podhledu minerálního napojení na stěnu lištou obvodovou</t>
  </si>
  <si>
    <t>-1124569181</t>
  </si>
  <si>
    <t>https://podminky.urs.cz/item/CS_URS_2023_01/763431201</t>
  </si>
  <si>
    <t>"nový kazetový minerální podhled"   (5,6+(10,44-0,73)+0,505+(3,1+3,515))*2</t>
  </si>
  <si>
    <t>60</t>
  </si>
  <si>
    <t>763431701</t>
  </si>
  <si>
    <t>Montáž podhledu minerálního panelu připevněného na zavěšený rošt vyjímatelného</t>
  </si>
  <si>
    <t>762967361</t>
  </si>
  <si>
    <t>https://podminky.urs.cz/item/CS_URS_2023_01/763431701</t>
  </si>
  <si>
    <t>"Předpokládaná práce a její rozsah !"</t>
  </si>
  <si>
    <t>"zpětná montáž demontované části stávajících podhledů v sousedních místnostech dotčených stavbou"   15,0</t>
  </si>
  <si>
    <t>61</t>
  </si>
  <si>
    <t>590365192x</t>
  </si>
  <si>
    <t>stávající deska podhledová minerální rovná bílá jemná hladká</t>
  </si>
  <si>
    <t>-387295998</t>
  </si>
  <si>
    <t>62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</si>
  <si>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</si>
  <si>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</si>
  <si>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906312637</t>
  </si>
  <si>
    <t>https://podminky.urs.cz/item/CS_URS_2023_01/998763302</t>
  </si>
  <si>
    <t>63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</si>
  <si>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</si>
  <si>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</si>
  <si>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84177291</t>
  </si>
  <si>
    <t>https://podminky.urs.cz/item/CS_URS_2023_01/998763381</t>
  </si>
  <si>
    <t>64</t>
  </si>
  <si>
    <t>998763391</t>
  </si>
  <si>
    <t>Přesun hmot pro konstrukce montované z desek sádrokartonových, sádrovláknitých, cementovláknitých nebo cementových Příplatek k cenám za zvětšený přesun přes vymezenou dopravní vzdálenost do 100 m</t>
  </si>
  <si>
    <t>789998608</t>
  </si>
  <si>
    <t>https://podminky.urs.cz/item/CS_URS_2023_01/998763391</t>
  </si>
  <si>
    <t>763B</t>
  </si>
  <si>
    <t>Konstrukce suché výstavby - bourání</t>
  </si>
  <si>
    <t>65</t>
  </si>
  <si>
    <t>763131822</t>
  </si>
  <si>
    <t>Demontáž podhledu nebo samostatného požárního předělu ze sádrokartonových desek s nosnou konstrukcí dvouvrstvou z ocelových profilů, opláštění dvojité</t>
  </si>
  <si>
    <t>1547532438</t>
  </si>
  <si>
    <t>https://podminky.urs.cz/item/CS_URS_2023_01/763131822</t>
  </si>
  <si>
    <t>"dmtž stáv. SDK podhledu vč. svislé části"   5,955*0,73+5,705*0,3</t>
  </si>
  <si>
    <t>66</t>
  </si>
  <si>
    <t>763431801</t>
  </si>
  <si>
    <t>Demontáž podhledu minerálního na zavěšeném na roštu viditelném</t>
  </si>
  <si>
    <t>-311931648</t>
  </si>
  <si>
    <t>https://podminky.urs.cz/item/CS_URS_2023_01/763431801</t>
  </si>
  <si>
    <t>"dmtž stáv. kazetového podhledu"   5,705*(10,44-0,73)-0,705*1,035-0,2*2,96-0,22*0,7</t>
  </si>
  <si>
    <t>67</t>
  </si>
  <si>
    <t>763431871</t>
  </si>
  <si>
    <t>Demontáž podhledu minerálního demontáž panelů připevněných na zavěšeném roštu vyjímatelných</t>
  </si>
  <si>
    <t>-1510160780</t>
  </si>
  <si>
    <t>https://podminky.urs.cz/item/CS_URS_2023_01/763431871</t>
  </si>
  <si>
    <t>"demontáž části stávajících podhledů v sousedních místnostech dotčených stavbou"   15,0</t>
  </si>
  <si>
    <t>764</t>
  </si>
  <si>
    <t>Konstrukce klempířské</t>
  </si>
  <si>
    <t>68</t>
  </si>
  <si>
    <t>764305129x</t>
  </si>
  <si>
    <t>Kompletní provedení prostupu stávající plechovou (předzvětralý titanzinek) krytinou a bedněním střechy z OSB desek (tl. 24mm) pro nové potrubí klimatizace (rozměr cca 300x300mm) + následné zpětné doplnění a utěsnění střešní krytiny po osazení nového potrubí. Součástí položky jsou i veškeré přesuny hmot a sutí a jejich likvidace.</t>
  </si>
  <si>
    <t>961475712</t>
  </si>
  <si>
    <t>"prostup střešní krytinou pro potrubí VZT"   1</t>
  </si>
  <si>
    <t>766</t>
  </si>
  <si>
    <t>Konstrukce truhlářské</t>
  </si>
  <si>
    <t>69</t>
  </si>
  <si>
    <t>766660171</t>
  </si>
  <si>
    <t>Montáž dveřních křídel dřevěných nebo plastových otevíravých do obložkové zárubně povrchově upravených jednokřídlových, šířky do 800 mm</t>
  </si>
  <si>
    <t>-2027515253</t>
  </si>
  <si>
    <t>https://podminky.urs.cz/item/CS_URS_2023_01/766660171</t>
  </si>
  <si>
    <t>70</t>
  </si>
  <si>
    <t>611620861x</t>
  </si>
  <si>
    <t>dveře jednokřídlé dřevotřískové povrch laminátový HPL, plné 800x1970mm. Provedení stávajících zárubní v objektu školy vč. kování, zámku a vložky.</t>
  </si>
  <si>
    <t>-1218036696</t>
  </si>
  <si>
    <t>71</t>
  </si>
  <si>
    <t>766682111</t>
  </si>
  <si>
    <t>Montáž zárubní dřevěných, plastových nebo z lamina obložkových, pro dveře jednokřídlové, tloušťky stěny do 170 mm</t>
  </si>
  <si>
    <t>-957367695</t>
  </si>
  <si>
    <t>https://podminky.urs.cz/item/CS_URS_2023_01/766682111</t>
  </si>
  <si>
    <t>72</t>
  </si>
  <si>
    <t>611823071x</t>
  </si>
  <si>
    <t>zárubeň jednokřídlá obložková s laminátovým povrchem tl stěny 60-150mm rozměru 800/1970mm, povrch lamino HPL, barva dle stávajících zárubní v objektu školy</t>
  </si>
  <si>
    <t>706619113</t>
  </si>
  <si>
    <t>73</t>
  </si>
  <si>
    <t>998766102</t>
  </si>
  <si>
    <t>Přesun hmot pro konstrukce truhlářské stanovený z hmotnosti přesunovaného materiálu vodorovná dopravní vzdálenost do 50 m v objektech výšky přes 6 do 12 m</t>
  </si>
  <si>
    <t>-1863247833</t>
  </si>
  <si>
    <t>https://podminky.urs.cz/item/CS_URS_2023_01/998766102</t>
  </si>
  <si>
    <t>74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</si>
  <si>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</si>
  <si>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</si>
  <si>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378412300</t>
  </si>
  <si>
    <t>https://podminky.urs.cz/item/CS_URS_2023_01/998766181</t>
  </si>
  <si>
    <t>75</t>
  </si>
  <si>
    <t>998766192</t>
  </si>
  <si>
    <t>Přesun hmot pro konstrukce truhlářské stanovený z hmotnosti přesunovaného materiálu Příplatek k ceně za zvětšený přesun přes vymezenou největší dopravní vzdálenost do 100 m</t>
  </si>
  <si>
    <t>981313259</t>
  </si>
  <si>
    <t>https://podminky.urs.cz/item/CS_URS_2023_01/998766192</t>
  </si>
  <si>
    <t>771</t>
  </si>
  <si>
    <t>Podlahy z dlaždic</t>
  </si>
  <si>
    <t>76</t>
  </si>
  <si>
    <t>771111011</t>
  </si>
  <si>
    <t>Příprava podkladu před provedením dlažby vysátí podlah</t>
  </si>
  <si>
    <t>-1310711427</t>
  </si>
  <si>
    <t>https://podminky.urs.cz/item/CS_URS_2023_01/771111011</t>
  </si>
  <si>
    <t>77</t>
  </si>
  <si>
    <t>771121011</t>
  </si>
  <si>
    <t>Příprava podkladu před provedením dlažby nátěr penetrační na podlahu</t>
  </si>
  <si>
    <t>1459439340</t>
  </si>
  <si>
    <t>https://podminky.urs.cz/item/CS_URS_2023_01/771121011</t>
  </si>
  <si>
    <t>"sokl a podlaha"    43,97*0,1+56,663</t>
  </si>
  <si>
    <t>78</t>
  </si>
  <si>
    <t>771474113</t>
  </si>
  <si>
    <t>Montáž soklů z dlaždic keramických lepených flexibilním lepidlem rovných, výšky přes 90 do 120 mm</t>
  </si>
  <si>
    <t>1478515928</t>
  </si>
  <si>
    <t>https://podminky.urs.cz/item/CS_URS_2023_01/771474113</t>
  </si>
  <si>
    <t>"nová keramická dlažba - sokl"   (5,85+10,44+0,505+0,1+(3,1+3,515))*2-1,45-2*0,8</t>
  </si>
  <si>
    <t>79</t>
  </si>
  <si>
    <t>771574112</t>
  </si>
  <si>
    <t>Montáž podlah z dlaždic keramických lepených flexibilním lepidlem maloformátových hladkých přes 9 do 12 ks/m2</t>
  </si>
  <si>
    <t>1617041665</t>
  </si>
  <si>
    <t>https://podminky.urs.cz/item/CS_URS_2023_01/771574112</t>
  </si>
  <si>
    <t>"nová keramická dlažba"   5,6*10,44+0,25*0,73-0,705*1,035-0,2*2,96-(3,1+3,515)*0,1</t>
  </si>
  <si>
    <t>80</t>
  </si>
  <si>
    <t>597614091x</t>
  </si>
  <si>
    <t>dlažba keramická (uvažovaná cenová relace cca 600,- kč/m2). Přesný typ a cena budou upřesněny při realizaci !</t>
  </si>
  <si>
    <t>1322475751</t>
  </si>
  <si>
    <t>"sokl a podlaha"    (43,97*0,1+56,663)*1,10</t>
  </si>
  <si>
    <t>81</t>
  </si>
  <si>
    <t>771591115</t>
  </si>
  <si>
    <t>Podlahy - dokončovací práce spárování silikonem</t>
  </si>
  <si>
    <t>1261942369</t>
  </si>
  <si>
    <t>https://podminky.urs.cz/item/CS_URS_2023_01/771591115</t>
  </si>
  <si>
    <t>"spára mezi soklem a podlahou"    43,97</t>
  </si>
  <si>
    <t>82</t>
  </si>
  <si>
    <t>771591184</t>
  </si>
  <si>
    <t>Podlahy - dokončovací práce pracnější řezání dlaždic keramických rovné</t>
  </si>
  <si>
    <t>-941036303</t>
  </si>
  <si>
    <t>https://podminky.urs.cz/item/CS_URS_2023_01/771591184</t>
  </si>
  <si>
    <t>"řezání dlažby na soklíky"   43,97</t>
  </si>
  <si>
    <t>83</t>
  </si>
  <si>
    <t>998771102</t>
  </si>
  <si>
    <t>Přesun hmot pro podlahy z dlaždic stanovený z hmotnosti přesunovaného materiálu vodorovná dopravní vzdálenost do 50 m v objektech výšky přes 6 do 12 m</t>
  </si>
  <si>
    <t>619620399</t>
  </si>
  <si>
    <t>https://podminky.urs.cz/item/CS_URS_2023_01/998771102</t>
  </si>
  <si>
    <t>84</t>
  </si>
  <si>
    <t>998771181</t>
  </si>
  <si>
    <t>Přesun hmot pro podlahy z dlaždic stanovený z hmotnosti přesunovaného materiálu Příplatek k ceně za přesun prováděný bez použití mechanizace pro jakoukoliv výšku objektu</t>
  </si>
  <si>
    <t>1997088063</t>
  </si>
  <si>
    <t>https://podminky.urs.cz/item/CS_URS_2023_01/998771181</t>
  </si>
  <si>
    <t>85</t>
  </si>
  <si>
    <t>998771192</t>
  </si>
  <si>
    <t>Přesun hmot pro podlahy z dlaždic stanovený z hmotnosti přesunovaného materiálu Příplatek k ceně za zvětšený přesun přes vymezenou největší dopravní vzdálenost do 100 m</t>
  </si>
  <si>
    <t>1273254019</t>
  </si>
  <si>
    <t>https://podminky.urs.cz/item/CS_URS_2023_01/998771192</t>
  </si>
  <si>
    <t>776B</t>
  </si>
  <si>
    <t>Podlahy povlakové - bourání</t>
  </si>
  <si>
    <t>86</t>
  </si>
  <si>
    <t>776201811</t>
  </si>
  <si>
    <t>Demontáž povlakových podlahovin lepených ručně bez podložky</t>
  </si>
  <si>
    <t>-341076124</t>
  </si>
  <si>
    <t>https://podminky.urs.cz/item/CS_URS_2023_01/776201811</t>
  </si>
  <si>
    <t>"dmtž stáv. podlahové krytiny"   5,705*10,44+0,25*0,73-0,705*1,035-0,2*2,96-0,22*0,7</t>
  </si>
  <si>
    <t>87</t>
  </si>
  <si>
    <t>776410811</t>
  </si>
  <si>
    <t>Demontáž soklíků nebo lišt pryžových nebo plastových</t>
  </si>
  <si>
    <t>1823543898</t>
  </si>
  <si>
    <t>https://podminky.urs.cz/item/CS_URS_2023_01/776410811</t>
  </si>
  <si>
    <t>"dmtž stáv. soklíků"   (5,955+10,44+0,505+0,22+0,1)*2-1,45</t>
  </si>
  <si>
    <t>784</t>
  </si>
  <si>
    <t>Dokončovací práce - malby a tapety</t>
  </si>
  <si>
    <t>88</t>
  </si>
  <si>
    <t>784111001</t>
  </si>
  <si>
    <t>Oprášení (ometení) podkladu v místnostech výšky do 3,80 m</t>
  </si>
  <si>
    <t>78627314</t>
  </si>
  <si>
    <t>https://podminky.urs.cz/item/CS_URS_2023_01/784111001</t>
  </si>
  <si>
    <t>"malby na nové konstrukce"    75,188</t>
  </si>
  <si>
    <t>89</t>
  </si>
  <si>
    <t>784111031</t>
  </si>
  <si>
    <t>Omytí podkladu omytí v místnostech výšky do 3,80 m</t>
  </si>
  <si>
    <t>470116440</t>
  </si>
  <si>
    <t>https://podminky.urs.cz/item/CS_URS_2023_01/784111031</t>
  </si>
  <si>
    <t>"malby na stávající omítky"    84,199</t>
  </si>
  <si>
    <t>90</t>
  </si>
  <si>
    <t>784161301</t>
  </si>
  <si>
    <t>Lokální vyrovnání podkladu disperzní stěrkou, tloušťky do 3 mm, plochy do 0,1 m2 v místnostech výšky do 3,80 m</t>
  </si>
  <si>
    <t>700938289</t>
  </si>
  <si>
    <t>https://podminky.urs.cz/item/CS_URS_2023_01/784161301</t>
  </si>
  <si>
    <t>"Předpokládaná práce a její rozsah !"   10</t>
  </si>
  <si>
    <t>91</t>
  </si>
  <si>
    <t>784181111</t>
  </si>
  <si>
    <t>Penetrace podkladu jednonásobná základní silikátová bezbarvá v místnostech výšky do 3,80 m</t>
  </si>
  <si>
    <t>1126315747</t>
  </si>
  <si>
    <t>https://podminky.urs.cz/item/CS_URS_2023_01/784181111</t>
  </si>
  <si>
    <t>92</t>
  </si>
  <si>
    <t>784221101</t>
  </si>
  <si>
    <t>Malby z malířských směsí otěruvzdorných za sucha dvojnásobné, bílé za sucha otěruvzdorné dobře v místnostech výšky do 3,80 m</t>
  </si>
  <si>
    <t>1651148043</t>
  </si>
  <si>
    <t>https://podminky.urs.cz/item/CS_URS_2023_01/784221101</t>
  </si>
  <si>
    <t>"malby na nové konstrukce :"</t>
  </si>
  <si>
    <t>"nová SDK předsazená stěna"   (10,44-0,7)*3,0+0,73*0,3</t>
  </si>
  <si>
    <t>"nový SDK podhled vč. svislé části"   5,955*0,73+5,705*0,3</t>
  </si>
  <si>
    <t>"omítky na nové příčky"   2*(3,1+3,515)*3,0</t>
  </si>
  <si>
    <t>Mezisoučet</t>
  </si>
  <si>
    <t>"malby na stávající omítky :"</t>
  </si>
  <si>
    <t>((5,85+10,44+0,505+0,1)*2-(10,44-0,7))*3,0+(5,85+0,73+0,25)*0,3</t>
  </si>
  <si>
    <t>"oprava  (doplnění) stávajících maleb v místě nových prostupů nebo montážních otvorů"    10,0</t>
  </si>
  <si>
    <t>1.2 - Vzduchotechnika a klimatizace</t>
  </si>
  <si>
    <t>Eduard Kadlec</t>
  </si>
  <si>
    <t xml:space="preserve">    751 - Vzduchotechnika a klimatizace</t>
  </si>
  <si>
    <t>751</t>
  </si>
  <si>
    <t>75199-01x</t>
  </si>
  <si>
    <t>Vzduchotechnika a klimatizace - dle samostatného rozpočtu.</t>
  </si>
  <si>
    <t>-759178036</t>
  </si>
  <si>
    <t>1.3 - Elektroinstalace</t>
  </si>
  <si>
    <t>Petr Kareš</t>
  </si>
  <si>
    <t xml:space="preserve">    741 - Elektroinstalace</t>
  </si>
  <si>
    <t>741-01x</t>
  </si>
  <si>
    <t>Elektroinstalace - dle samostatného rozpočtu.</t>
  </si>
  <si>
    <t>1161244459</t>
  </si>
  <si>
    <t>1.4 - Vnitřní plynovod</t>
  </si>
  <si>
    <t xml:space="preserve">    723 - Zdravotechnika - vnitřní plynovod</t>
  </si>
  <si>
    <t>723</t>
  </si>
  <si>
    <t>Zdravotechnika - vnitřní plynovod</t>
  </si>
  <si>
    <t>723999001x</t>
  </si>
  <si>
    <t xml:space="preserve">Kompletní montáž + dodávka rozvodu plynu k technologii laboratoře :
- ocelová nerezová truba 1/2" - celkem 40m
- armatury (kolínka) 1/2" - celkem - celkem 24ks
- ocelová nerezová truba 1/4" - celkem 30m
- armatury (kolínka) 1/4" - celkem - celkem 22ks
- ventil 1/4" - celkem 7ks
- ventil 1/2" - celkem 8ks
Provedení dle P.D. vč. napojení na stávající rozvod plynu, zednických přípomocí a staveništního přesunu hmot.
</t>
  </si>
  <si>
    <t>1980410414</t>
  </si>
  <si>
    <t>VRN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</si>
  <si>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</si>
  <si>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</si>
  <si>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</si>
  <si>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</si>
  <si>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Vedlejší rozpočtové náklady</t>
  </si>
  <si>
    <t>VRN1</t>
  </si>
  <si>
    <t>Průzkumné, geodetické a projektové práce</t>
  </si>
  <si>
    <t>VRN1-04</t>
  </si>
  <si>
    <t>Vyhotovení projektové dokumentace skutečného provedení stavby</t>
  </si>
  <si>
    <t>1024</t>
  </si>
  <si>
    <t>1740579166</t>
  </si>
  <si>
    <t>VRN3</t>
  </si>
  <si>
    <t>Zařízení staveniště</t>
  </si>
  <si>
    <t>VRN3-01</t>
  </si>
  <si>
    <t xml:space="preserve">Zařízení staveniště </t>
  </si>
  <si>
    <t>-552454632</t>
  </si>
  <si>
    <t>VRN7</t>
  </si>
  <si>
    <t>Provozní vlivy</t>
  </si>
  <si>
    <t>VRN7-01</t>
  </si>
  <si>
    <t>Provoz investora</t>
  </si>
  <si>
    <t>-338142123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</si>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</sst>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5251" TargetMode="External" /><Relationship Id="rId2" Type="http://schemas.openxmlformats.org/officeDocument/2006/relationships/hyperlink" Target="https://podminky.urs.cz/item/CS_URS_2023_01/310236251" TargetMode="External" /><Relationship Id="rId3" Type="http://schemas.openxmlformats.org/officeDocument/2006/relationships/hyperlink" Target="https://podminky.urs.cz/item/CS_URS_2023_01/317168052" TargetMode="External" /><Relationship Id="rId4" Type="http://schemas.openxmlformats.org/officeDocument/2006/relationships/hyperlink" Target="https://podminky.urs.cz/item/CS_URS_2023_01/340235212" TargetMode="External" /><Relationship Id="rId5" Type="http://schemas.openxmlformats.org/officeDocument/2006/relationships/hyperlink" Target="https://podminky.urs.cz/item/CS_URS_2023_01/340238212" TargetMode="External" /><Relationship Id="rId6" Type="http://schemas.openxmlformats.org/officeDocument/2006/relationships/hyperlink" Target="https://podminky.urs.cz/item/CS_URS_2023_01/342244201" TargetMode="External" /><Relationship Id="rId7" Type="http://schemas.openxmlformats.org/officeDocument/2006/relationships/hyperlink" Target="https://podminky.urs.cz/item/CS_URS_2023_01/342291111" TargetMode="External" /><Relationship Id="rId8" Type="http://schemas.openxmlformats.org/officeDocument/2006/relationships/hyperlink" Target="https://podminky.urs.cz/item/CS_URS_2023_01/342291121" TargetMode="External" /><Relationship Id="rId9" Type="http://schemas.openxmlformats.org/officeDocument/2006/relationships/hyperlink" Target="https://podminky.urs.cz/item/CS_URS_2023_01/411236221" TargetMode="External" /><Relationship Id="rId10" Type="http://schemas.openxmlformats.org/officeDocument/2006/relationships/hyperlink" Target="https://podminky.urs.cz/item/CS_URS_2023_01/612131101" TargetMode="External" /><Relationship Id="rId11" Type="http://schemas.openxmlformats.org/officeDocument/2006/relationships/hyperlink" Target="https://podminky.urs.cz/item/CS_URS_2023_01/612321141" TargetMode="External" /><Relationship Id="rId12" Type="http://schemas.openxmlformats.org/officeDocument/2006/relationships/hyperlink" Target="https://podminky.urs.cz/item/CS_URS_2023_01/612321191" TargetMode="External" /><Relationship Id="rId13" Type="http://schemas.openxmlformats.org/officeDocument/2006/relationships/hyperlink" Target="https://podminky.urs.cz/item/CS_URS_2023_01/612325221" TargetMode="External" /><Relationship Id="rId14" Type="http://schemas.openxmlformats.org/officeDocument/2006/relationships/hyperlink" Target="https://podminky.urs.cz/item/CS_URS_2023_01/612325222" TargetMode="External" /><Relationship Id="rId15" Type="http://schemas.openxmlformats.org/officeDocument/2006/relationships/hyperlink" Target="https://podminky.urs.cz/item/CS_URS_2023_01/612325223" TargetMode="External" /><Relationship Id="rId16" Type="http://schemas.openxmlformats.org/officeDocument/2006/relationships/hyperlink" Target="https://podminky.urs.cz/item/CS_URS_2023_01/619991001" TargetMode="External" /><Relationship Id="rId17" Type="http://schemas.openxmlformats.org/officeDocument/2006/relationships/hyperlink" Target="https://podminky.urs.cz/item/CS_URS_2023_01/619991011" TargetMode="External" /><Relationship Id="rId18" Type="http://schemas.openxmlformats.org/officeDocument/2006/relationships/hyperlink" Target="https://podminky.urs.cz/item/CS_URS_2023_01/619995001" TargetMode="External" /><Relationship Id="rId19" Type="http://schemas.openxmlformats.org/officeDocument/2006/relationships/hyperlink" Target="https://podminky.urs.cz/item/CS_URS_2023_01/631319171" TargetMode="External" /><Relationship Id="rId20" Type="http://schemas.openxmlformats.org/officeDocument/2006/relationships/hyperlink" Target="https://podminky.urs.cz/item/CS_URS_2023_01/631362021" TargetMode="External" /><Relationship Id="rId21" Type="http://schemas.openxmlformats.org/officeDocument/2006/relationships/hyperlink" Target="https://podminky.urs.cz/item/CS_URS_2023_01/632451234" TargetMode="External" /><Relationship Id="rId22" Type="http://schemas.openxmlformats.org/officeDocument/2006/relationships/hyperlink" Target="https://podminky.urs.cz/item/CS_URS_2023_01/632451292" TargetMode="External" /><Relationship Id="rId23" Type="http://schemas.openxmlformats.org/officeDocument/2006/relationships/hyperlink" Target="https://podminky.urs.cz/item/CS_URS_2023_01/952901111" TargetMode="External" /><Relationship Id="rId24" Type="http://schemas.openxmlformats.org/officeDocument/2006/relationships/hyperlink" Target="https://podminky.urs.cz/item/CS_URS_2023_01/949101111" TargetMode="External" /><Relationship Id="rId25" Type="http://schemas.openxmlformats.org/officeDocument/2006/relationships/hyperlink" Target="https://podminky.urs.cz/item/CS_URS_2023_01/965043341" TargetMode="External" /><Relationship Id="rId26" Type="http://schemas.openxmlformats.org/officeDocument/2006/relationships/hyperlink" Target="https://podminky.urs.cz/item/CS_URS_2023_01/965049111" TargetMode="External" /><Relationship Id="rId27" Type="http://schemas.openxmlformats.org/officeDocument/2006/relationships/hyperlink" Target="https://podminky.urs.cz/item/CS_URS_2023_01/971033231" TargetMode="External" /><Relationship Id="rId28" Type="http://schemas.openxmlformats.org/officeDocument/2006/relationships/hyperlink" Target="https://podminky.urs.cz/item/CS_URS_2023_01/971033251" TargetMode="External" /><Relationship Id="rId29" Type="http://schemas.openxmlformats.org/officeDocument/2006/relationships/hyperlink" Target="https://podminky.urs.cz/item/CS_URS_2023_01/971033351" TargetMode="External" /><Relationship Id="rId30" Type="http://schemas.openxmlformats.org/officeDocument/2006/relationships/hyperlink" Target="https://podminky.urs.cz/item/CS_URS_2023_01/971033531" TargetMode="External" /><Relationship Id="rId31" Type="http://schemas.openxmlformats.org/officeDocument/2006/relationships/hyperlink" Target="https://podminky.urs.cz/item/CS_URS_2023_01/997013213" TargetMode="External" /><Relationship Id="rId32" Type="http://schemas.openxmlformats.org/officeDocument/2006/relationships/hyperlink" Target="https://podminky.urs.cz/item/CS_URS_2023_01/997013501" TargetMode="External" /><Relationship Id="rId33" Type="http://schemas.openxmlformats.org/officeDocument/2006/relationships/hyperlink" Target="https://podminky.urs.cz/item/CS_URS_2023_01/997013509" TargetMode="External" /><Relationship Id="rId34" Type="http://schemas.openxmlformats.org/officeDocument/2006/relationships/hyperlink" Target="https://podminky.urs.cz/item/CS_URS_2023_01/997013609" TargetMode="External" /><Relationship Id="rId35" Type="http://schemas.openxmlformats.org/officeDocument/2006/relationships/hyperlink" Target="https://podminky.urs.cz/item/CS_URS_2023_01/997013631" TargetMode="External" /><Relationship Id="rId36" Type="http://schemas.openxmlformats.org/officeDocument/2006/relationships/hyperlink" Target="https://podminky.urs.cz/item/CS_URS_2023_01/998018002" TargetMode="External" /><Relationship Id="rId37" Type="http://schemas.openxmlformats.org/officeDocument/2006/relationships/hyperlink" Target="https://podminky.urs.cz/item/CS_URS_2023_01/713121111" TargetMode="External" /><Relationship Id="rId38" Type="http://schemas.openxmlformats.org/officeDocument/2006/relationships/hyperlink" Target="https://podminky.urs.cz/item/CS_URS_2023_01/713121211" TargetMode="External" /><Relationship Id="rId39" Type="http://schemas.openxmlformats.org/officeDocument/2006/relationships/hyperlink" Target="https://podminky.urs.cz/item/CS_URS_2023_01/713191132" TargetMode="External" /><Relationship Id="rId40" Type="http://schemas.openxmlformats.org/officeDocument/2006/relationships/hyperlink" Target="https://podminky.urs.cz/item/CS_URS_2023_01/998713102" TargetMode="External" /><Relationship Id="rId41" Type="http://schemas.openxmlformats.org/officeDocument/2006/relationships/hyperlink" Target="https://podminky.urs.cz/item/CS_URS_2023_01/998713181" TargetMode="External" /><Relationship Id="rId42" Type="http://schemas.openxmlformats.org/officeDocument/2006/relationships/hyperlink" Target="https://podminky.urs.cz/item/CS_URS_2023_01/998713192" TargetMode="External" /><Relationship Id="rId43" Type="http://schemas.openxmlformats.org/officeDocument/2006/relationships/hyperlink" Target="https://podminky.urs.cz/item/CS_URS_2023_01/713120811" TargetMode="External" /><Relationship Id="rId44" Type="http://schemas.openxmlformats.org/officeDocument/2006/relationships/hyperlink" Target="https://podminky.urs.cz/item/CS_URS_2023_01/713120831" TargetMode="External" /><Relationship Id="rId45" Type="http://schemas.openxmlformats.org/officeDocument/2006/relationships/hyperlink" Target="https://podminky.urs.cz/item/CS_URS_2023_01/763121483" TargetMode="External" /><Relationship Id="rId46" Type="http://schemas.openxmlformats.org/officeDocument/2006/relationships/hyperlink" Target="https://podminky.urs.cz/item/CS_URS_2023_01/763121714" TargetMode="External" /><Relationship Id="rId47" Type="http://schemas.openxmlformats.org/officeDocument/2006/relationships/hyperlink" Target="https://podminky.urs.cz/item/CS_URS_2023_01/763131461" TargetMode="External" /><Relationship Id="rId48" Type="http://schemas.openxmlformats.org/officeDocument/2006/relationships/hyperlink" Target="https://podminky.urs.cz/item/CS_URS_2023_01/763131714" TargetMode="External" /><Relationship Id="rId49" Type="http://schemas.openxmlformats.org/officeDocument/2006/relationships/hyperlink" Target="https://podminky.urs.cz/item/CS_URS_2023_01/763431001" TargetMode="External" /><Relationship Id="rId50" Type="http://schemas.openxmlformats.org/officeDocument/2006/relationships/hyperlink" Target="https://podminky.urs.cz/item/CS_URS_2023_01/763431041" TargetMode="External" /><Relationship Id="rId51" Type="http://schemas.openxmlformats.org/officeDocument/2006/relationships/hyperlink" Target="https://podminky.urs.cz/item/CS_URS_2023_01/763431201" TargetMode="External" /><Relationship Id="rId52" Type="http://schemas.openxmlformats.org/officeDocument/2006/relationships/hyperlink" Target="https://podminky.urs.cz/item/CS_URS_2023_01/763431701" TargetMode="External" /><Relationship Id="rId53" Type="http://schemas.openxmlformats.org/officeDocument/2006/relationships/hyperlink" Target="https://podminky.urs.cz/item/CS_URS_2023_01/998763302" TargetMode="External" /><Relationship Id="rId54" Type="http://schemas.openxmlformats.org/officeDocument/2006/relationships/hyperlink" Target="https://podminky.urs.cz/item/CS_URS_2023_01/998763381" TargetMode="External" /><Relationship Id="rId55" Type="http://schemas.openxmlformats.org/officeDocument/2006/relationships/hyperlink" Target="https://podminky.urs.cz/item/CS_URS_2023_01/998763391" TargetMode="External" /><Relationship Id="rId56" Type="http://schemas.openxmlformats.org/officeDocument/2006/relationships/hyperlink" Target="https://podminky.urs.cz/item/CS_URS_2023_01/763131822" TargetMode="External" /><Relationship Id="rId57" Type="http://schemas.openxmlformats.org/officeDocument/2006/relationships/hyperlink" Target="https://podminky.urs.cz/item/CS_URS_2023_01/763431801" TargetMode="External" /><Relationship Id="rId58" Type="http://schemas.openxmlformats.org/officeDocument/2006/relationships/hyperlink" Target="https://podminky.urs.cz/item/CS_URS_2023_01/763431871" TargetMode="External" /><Relationship Id="rId59" Type="http://schemas.openxmlformats.org/officeDocument/2006/relationships/hyperlink" Target="https://podminky.urs.cz/item/CS_URS_2023_01/766660171" TargetMode="External" /><Relationship Id="rId60" Type="http://schemas.openxmlformats.org/officeDocument/2006/relationships/hyperlink" Target="https://podminky.urs.cz/item/CS_URS_2023_01/766682111" TargetMode="External" /><Relationship Id="rId61" Type="http://schemas.openxmlformats.org/officeDocument/2006/relationships/hyperlink" Target="https://podminky.urs.cz/item/CS_URS_2023_01/998766102" TargetMode="External" /><Relationship Id="rId62" Type="http://schemas.openxmlformats.org/officeDocument/2006/relationships/hyperlink" Target="https://podminky.urs.cz/item/CS_URS_2023_01/998766181" TargetMode="External" /><Relationship Id="rId63" Type="http://schemas.openxmlformats.org/officeDocument/2006/relationships/hyperlink" Target="https://podminky.urs.cz/item/CS_URS_2023_01/998766192" TargetMode="External" /><Relationship Id="rId64" Type="http://schemas.openxmlformats.org/officeDocument/2006/relationships/hyperlink" Target="https://podminky.urs.cz/item/CS_URS_2023_01/771111011" TargetMode="External" /><Relationship Id="rId65" Type="http://schemas.openxmlformats.org/officeDocument/2006/relationships/hyperlink" Target="https://podminky.urs.cz/item/CS_URS_2023_01/771121011" TargetMode="External" /><Relationship Id="rId66" Type="http://schemas.openxmlformats.org/officeDocument/2006/relationships/hyperlink" Target="https://podminky.urs.cz/item/CS_URS_2023_01/771474113" TargetMode="External" /><Relationship Id="rId67" Type="http://schemas.openxmlformats.org/officeDocument/2006/relationships/hyperlink" Target="https://podminky.urs.cz/item/CS_URS_2023_01/771574112" TargetMode="External" /><Relationship Id="rId68" Type="http://schemas.openxmlformats.org/officeDocument/2006/relationships/hyperlink" Target="https://podminky.urs.cz/item/CS_URS_2023_01/771591115" TargetMode="External" /><Relationship Id="rId69" Type="http://schemas.openxmlformats.org/officeDocument/2006/relationships/hyperlink" Target="https://podminky.urs.cz/item/CS_URS_2023_01/771591184" TargetMode="External" /><Relationship Id="rId70" Type="http://schemas.openxmlformats.org/officeDocument/2006/relationships/hyperlink" Target="https://podminky.urs.cz/item/CS_URS_2023_01/998771102" TargetMode="External" /><Relationship Id="rId71" Type="http://schemas.openxmlformats.org/officeDocument/2006/relationships/hyperlink" Target="https://podminky.urs.cz/item/CS_URS_2023_01/998771181" TargetMode="External" /><Relationship Id="rId72" Type="http://schemas.openxmlformats.org/officeDocument/2006/relationships/hyperlink" Target="https://podminky.urs.cz/item/CS_URS_2023_01/998771192" TargetMode="External" /><Relationship Id="rId73" Type="http://schemas.openxmlformats.org/officeDocument/2006/relationships/hyperlink" Target="https://podminky.urs.cz/item/CS_URS_2023_01/776201811" TargetMode="External" /><Relationship Id="rId74" Type="http://schemas.openxmlformats.org/officeDocument/2006/relationships/hyperlink" Target="https://podminky.urs.cz/item/CS_URS_2023_01/776410811" TargetMode="External" /><Relationship Id="rId75" Type="http://schemas.openxmlformats.org/officeDocument/2006/relationships/hyperlink" Target="https://podminky.urs.cz/item/CS_URS_2023_01/784111001" TargetMode="External" /><Relationship Id="rId76" Type="http://schemas.openxmlformats.org/officeDocument/2006/relationships/hyperlink" Target="https://podminky.urs.cz/item/CS_URS_2023_01/784111031" TargetMode="External" /><Relationship Id="rId77" Type="http://schemas.openxmlformats.org/officeDocument/2006/relationships/hyperlink" Target="https://podminky.urs.cz/item/CS_URS_2023_01/784161301" TargetMode="External" /><Relationship Id="rId78" Type="http://schemas.openxmlformats.org/officeDocument/2006/relationships/hyperlink" Target="https://podminky.urs.cz/item/CS_URS_2023_01/784181111" TargetMode="External" /><Relationship Id="rId79" Type="http://schemas.openxmlformats.org/officeDocument/2006/relationships/hyperlink" Target="https://podminky.urs.cz/item/CS_URS_2023_01/784221101" TargetMode="External" /><Relationship Id="rId8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2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0" t="s">
        <v>14</v>
      </c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24"/>
      <c r="AQ5" s="24"/>
      <c r="AR5" s="22"/>
      <c r="BE5" s="357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2" t="s">
        <v>17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24"/>
      <c r="AQ6" s="24"/>
      <c r="AR6" s="22"/>
      <c r="BE6" s="358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8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8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8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58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58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8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58"/>
      <c r="BS13" s="19" t="s">
        <v>6</v>
      </c>
    </row>
    <row r="14" spans="2:71" ht="12.75">
      <c r="B14" s="23"/>
      <c r="C14" s="24"/>
      <c r="D14" s="24"/>
      <c r="E14" s="363" t="s">
        <v>30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58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8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58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58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8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58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58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8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8"/>
    </row>
    <row r="23" spans="2:57" s="1" customFormat="1" ht="47.25" customHeight="1">
      <c r="B23" s="23"/>
      <c r="C23" s="24"/>
      <c r="D23" s="24"/>
      <c r="E23" s="365" t="s">
        <v>38</v>
      </c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24"/>
      <c r="AP23" s="24"/>
      <c r="AQ23" s="24"/>
      <c r="AR23" s="22"/>
      <c r="BE23" s="358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8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8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6">
        <f>ROUND(AG54,2)</f>
        <v>0</v>
      </c>
      <c r="AL26" s="367"/>
      <c r="AM26" s="367"/>
      <c r="AN26" s="367"/>
      <c r="AO26" s="367"/>
      <c r="AP26" s="38"/>
      <c r="AQ26" s="38"/>
      <c r="AR26" s="41"/>
      <c r="BE26" s="358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8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8" t="s">
        <v>40</v>
      </c>
      <c r="M28" s="368"/>
      <c r="N28" s="368"/>
      <c r="O28" s="368"/>
      <c r="P28" s="368"/>
      <c r="Q28" s="38"/>
      <c r="R28" s="38"/>
      <c r="S28" s="38"/>
      <c r="T28" s="38"/>
      <c r="U28" s="38"/>
      <c r="V28" s="38"/>
      <c r="W28" s="368" t="s">
        <v>41</v>
      </c>
      <c r="X28" s="368"/>
      <c r="Y28" s="368"/>
      <c r="Z28" s="368"/>
      <c r="AA28" s="368"/>
      <c r="AB28" s="368"/>
      <c r="AC28" s="368"/>
      <c r="AD28" s="368"/>
      <c r="AE28" s="368"/>
      <c r="AF28" s="38"/>
      <c r="AG28" s="38"/>
      <c r="AH28" s="38"/>
      <c r="AI28" s="38"/>
      <c r="AJ28" s="38"/>
      <c r="AK28" s="368" t="s">
        <v>42</v>
      </c>
      <c r="AL28" s="368"/>
      <c r="AM28" s="368"/>
      <c r="AN28" s="368"/>
      <c r="AO28" s="368"/>
      <c r="AP28" s="38"/>
      <c r="AQ28" s="38"/>
      <c r="AR28" s="41"/>
      <c r="BE28" s="358"/>
    </row>
    <row r="29" spans="2:57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71">
        <v>0.21</v>
      </c>
      <c r="M29" s="370"/>
      <c r="N29" s="370"/>
      <c r="O29" s="370"/>
      <c r="P29" s="370"/>
      <c r="Q29" s="43"/>
      <c r="R29" s="43"/>
      <c r="S29" s="43"/>
      <c r="T29" s="43"/>
      <c r="U29" s="43"/>
      <c r="V29" s="43"/>
      <c r="W29" s="369">
        <f>ROUND(AZ54,2)</f>
        <v>0</v>
      </c>
      <c r="X29" s="370"/>
      <c r="Y29" s="370"/>
      <c r="Z29" s="370"/>
      <c r="AA29" s="370"/>
      <c r="AB29" s="370"/>
      <c r="AC29" s="370"/>
      <c r="AD29" s="370"/>
      <c r="AE29" s="370"/>
      <c r="AF29" s="43"/>
      <c r="AG29" s="43"/>
      <c r="AH29" s="43"/>
      <c r="AI29" s="43"/>
      <c r="AJ29" s="43"/>
      <c r="AK29" s="369">
        <f>ROUND(AV54,2)</f>
        <v>0</v>
      </c>
      <c r="AL29" s="370"/>
      <c r="AM29" s="370"/>
      <c r="AN29" s="370"/>
      <c r="AO29" s="370"/>
      <c r="AP29" s="43"/>
      <c r="AQ29" s="43"/>
      <c r="AR29" s="44"/>
      <c r="BE29" s="359"/>
    </row>
    <row r="30" spans="2:57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71">
        <v>0.15</v>
      </c>
      <c r="M30" s="370"/>
      <c r="N30" s="370"/>
      <c r="O30" s="370"/>
      <c r="P30" s="370"/>
      <c r="Q30" s="43"/>
      <c r="R30" s="43"/>
      <c r="S30" s="43"/>
      <c r="T30" s="43"/>
      <c r="U30" s="43"/>
      <c r="V30" s="43"/>
      <c r="W30" s="369">
        <f>ROUND(BA54,2)</f>
        <v>0</v>
      </c>
      <c r="X30" s="370"/>
      <c r="Y30" s="370"/>
      <c r="Z30" s="370"/>
      <c r="AA30" s="370"/>
      <c r="AB30" s="370"/>
      <c r="AC30" s="370"/>
      <c r="AD30" s="370"/>
      <c r="AE30" s="370"/>
      <c r="AF30" s="43"/>
      <c r="AG30" s="43"/>
      <c r="AH30" s="43"/>
      <c r="AI30" s="43"/>
      <c r="AJ30" s="43"/>
      <c r="AK30" s="369">
        <f>ROUND(AW54,2)</f>
        <v>0</v>
      </c>
      <c r="AL30" s="370"/>
      <c r="AM30" s="370"/>
      <c r="AN30" s="370"/>
      <c r="AO30" s="370"/>
      <c r="AP30" s="43"/>
      <c r="AQ30" s="43"/>
      <c r="AR30" s="44"/>
      <c r="BE30" s="359"/>
    </row>
    <row r="31" spans="2:57" s="3" customFormat="1" ht="14.45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71">
        <v>0.21</v>
      </c>
      <c r="M31" s="370"/>
      <c r="N31" s="370"/>
      <c r="O31" s="370"/>
      <c r="P31" s="370"/>
      <c r="Q31" s="43"/>
      <c r="R31" s="43"/>
      <c r="S31" s="43"/>
      <c r="T31" s="43"/>
      <c r="U31" s="43"/>
      <c r="V31" s="43"/>
      <c r="W31" s="369">
        <f>ROUND(BB54,2)</f>
        <v>0</v>
      </c>
      <c r="X31" s="370"/>
      <c r="Y31" s="370"/>
      <c r="Z31" s="370"/>
      <c r="AA31" s="370"/>
      <c r="AB31" s="370"/>
      <c r="AC31" s="370"/>
      <c r="AD31" s="370"/>
      <c r="AE31" s="370"/>
      <c r="AF31" s="43"/>
      <c r="AG31" s="43"/>
      <c r="AH31" s="43"/>
      <c r="AI31" s="43"/>
      <c r="AJ31" s="43"/>
      <c r="AK31" s="369">
        <v>0</v>
      </c>
      <c r="AL31" s="370"/>
      <c r="AM31" s="370"/>
      <c r="AN31" s="370"/>
      <c r="AO31" s="370"/>
      <c r="AP31" s="43"/>
      <c r="AQ31" s="43"/>
      <c r="AR31" s="44"/>
      <c r="BE31" s="359"/>
    </row>
    <row r="32" spans="2:57" s="3" customFormat="1" ht="14.45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71">
        <v>0.15</v>
      </c>
      <c r="M32" s="370"/>
      <c r="N32" s="370"/>
      <c r="O32" s="370"/>
      <c r="P32" s="370"/>
      <c r="Q32" s="43"/>
      <c r="R32" s="43"/>
      <c r="S32" s="43"/>
      <c r="T32" s="43"/>
      <c r="U32" s="43"/>
      <c r="V32" s="43"/>
      <c r="W32" s="369">
        <f>ROUND(BC54,2)</f>
        <v>0</v>
      </c>
      <c r="X32" s="370"/>
      <c r="Y32" s="370"/>
      <c r="Z32" s="370"/>
      <c r="AA32" s="370"/>
      <c r="AB32" s="370"/>
      <c r="AC32" s="370"/>
      <c r="AD32" s="370"/>
      <c r="AE32" s="370"/>
      <c r="AF32" s="43"/>
      <c r="AG32" s="43"/>
      <c r="AH32" s="43"/>
      <c r="AI32" s="43"/>
      <c r="AJ32" s="43"/>
      <c r="AK32" s="369">
        <v>0</v>
      </c>
      <c r="AL32" s="370"/>
      <c r="AM32" s="370"/>
      <c r="AN32" s="370"/>
      <c r="AO32" s="370"/>
      <c r="AP32" s="43"/>
      <c r="AQ32" s="43"/>
      <c r="AR32" s="44"/>
      <c r="BE32" s="359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71">
        <v>0</v>
      </c>
      <c r="M33" s="370"/>
      <c r="N33" s="370"/>
      <c r="O33" s="370"/>
      <c r="P33" s="370"/>
      <c r="Q33" s="43"/>
      <c r="R33" s="43"/>
      <c r="S33" s="43"/>
      <c r="T33" s="43"/>
      <c r="U33" s="43"/>
      <c r="V33" s="43"/>
      <c r="W33" s="369">
        <f>ROUND(BD54,2)</f>
        <v>0</v>
      </c>
      <c r="X33" s="370"/>
      <c r="Y33" s="370"/>
      <c r="Z33" s="370"/>
      <c r="AA33" s="370"/>
      <c r="AB33" s="370"/>
      <c r="AC33" s="370"/>
      <c r="AD33" s="370"/>
      <c r="AE33" s="370"/>
      <c r="AF33" s="43"/>
      <c r="AG33" s="43"/>
      <c r="AH33" s="43"/>
      <c r="AI33" s="43"/>
      <c r="AJ33" s="43"/>
      <c r="AK33" s="369">
        <v>0</v>
      </c>
      <c r="AL33" s="370"/>
      <c r="AM33" s="370"/>
      <c r="AN33" s="370"/>
      <c r="AO33" s="370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75" t="s">
        <v>51</v>
      </c>
      <c r="Y35" s="373"/>
      <c r="Z35" s="373"/>
      <c r="AA35" s="373"/>
      <c r="AB35" s="373"/>
      <c r="AC35" s="47"/>
      <c r="AD35" s="47"/>
      <c r="AE35" s="47"/>
      <c r="AF35" s="47"/>
      <c r="AG35" s="47"/>
      <c r="AH35" s="47"/>
      <c r="AI35" s="47"/>
      <c r="AJ35" s="47"/>
      <c r="AK35" s="372">
        <f>SUM(AK26:AK33)</f>
        <v>0</v>
      </c>
      <c r="AL35" s="373"/>
      <c r="AM35" s="373"/>
      <c r="AN35" s="373"/>
      <c r="AO35" s="374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THKUNCHL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7" t="str">
        <f>K6</f>
        <v>Univerzita HK - budova C, na úrovni III.NP - Stavební úpravy pro chemickou laboratoř v místnosti S33 (C3.026)</v>
      </c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Hradec Králové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39" t="str">
        <f>IF(AN8="","",AN8)</f>
        <v>17. 3. 2023</v>
      </c>
      <c r="AN47" s="339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Univerzita Hradec Králové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40" t="str">
        <f>IF(E17="","",E17)</f>
        <v>Ing. Petr Tuček, Červený Kostelec</v>
      </c>
      <c r="AN49" s="341"/>
      <c r="AO49" s="341"/>
      <c r="AP49" s="341"/>
      <c r="AQ49" s="38"/>
      <c r="AR49" s="41"/>
      <c r="AS49" s="342" t="s">
        <v>53</v>
      </c>
      <c r="AT49" s="343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40" t="str">
        <f>IF(E20="","",E20)</f>
        <v>Jan Krčmář</v>
      </c>
      <c r="AN50" s="341"/>
      <c r="AO50" s="341"/>
      <c r="AP50" s="341"/>
      <c r="AQ50" s="38"/>
      <c r="AR50" s="41"/>
      <c r="AS50" s="344"/>
      <c r="AT50" s="345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6"/>
      <c r="AT51" s="347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8" t="s">
        <v>54</v>
      </c>
      <c r="D52" s="349"/>
      <c r="E52" s="349"/>
      <c r="F52" s="349"/>
      <c r="G52" s="349"/>
      <c r="H52" s="68"/>
      <c r="I52" s="351" t="s">
        <v>55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50" t="s">
        <v>56</v>
      </c>
      <c r="AH52" s="349"/>
      <c r="AI52" s="349"/>
      <c r="AJ52" s="349"/>
      <c r="AK52" s="349"/>
      <c r="AL52" s="349"/>
      <c r="AM52" s="349"/>
      <c r="AN52" s="351" t="s">
        <v>57</v>
      </c>
      <c r="AO52" s="349"/>
      <c r="AP52" s="349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5">
        <f>ROUND(SUM(AG55:AG59),2)</f>
        <v>0</v>
      </c>
      <c r="AH54" s="355"/>
      <c r="AI54" s="355"/>
      <c r="AJ54" s="355"/>
      <c r="AK54" s="355"/>
      <c r="AL54" s="355"/>
      <c r="AM54" s="355"/>
      <c r="AN54" s="356">
        <f aca="true" t="shared" si="0" ref="AN54:AN59">SUM(AG54,AT54)</f>
        <v>0</v>
      </c>
      <c r="AO54" s="356"/>
      <c r="AP54" s="356"/>
      <c r="AQ54" s="80" t="s">
        <v>19</v>
      </c>
      <c r="AR54" s="81"/>
      <c r="AS54" s="82">
        <f>ROUND(SUM(AS55:AS59),2)</f>
        <v>0</v>
      </c>
      <c r="AT54" s="83">
        <f aca="true" t="shared" si="1" ref="AT54:AT59">ROUND(SUM(AV54:AW54),2)</f>
        <v>0</v>
      </c>
      <c r="AU54" s="84">
        <f>ROUND(SUM(AU55:AU59),5)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ROUND(SUM(AZ55:AZ59),2)</f>
        <v>0</v>
      </c>
      <c r="BA54" s="83">
        <f>ROUND(SUM(BA55:BA59),2)</f>
        <v>0</v>
      </c>
      <c r="BB54" s="83">
        <f>ROUND(SUM(BB55:BB59),2)</f>
        <v>0</v>
      </c>
      <c r="BC54" s="83">
        <f>ROUND(SUM(BC55:BC59),2)</f>
        <v>0</v>
      </c>
      <c r="BD54" s="85">
        <f>ROUND(SUM(BD55:BD59),2)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1" s="7" customFormat="1" ht="16.5" customHeight="1">
      <c r="A55" s="88" t="s">
        <v>77</v>
      </c>
      <c r="B55" s="89"/>
      <c r="C55" s="90"/>
      <c r="D55" s="352" t="s">
        <v>78</v>
      </c>
      <c r="E55" s="352"/>
      <c r="F55" s="352"/>
      <c r="G55" s="352"/>
      <c r="H55" s="352"/>
      <c r="I55" s="91"/>
      <c r="J55" s="352" t="s">
        <v>79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3">
        <f>'1.1 - Stavební část'!J30</f>
        <v>0</v>
      </c>
      <c r="AH55" s="354"/>
      <c r="AI55" s="354"/>
      <c r="AJ55" s="354"/>
      <c r="AK55" s="354"/>
      <c r="AL55" s="354"/>
      <c r="AM55" s="354"/>
      <c r="AN55" s="353">
        <f t="shared" si="0"/>
        <v>0</v>
      </c>
      <c r="AO55" s="354"/>
      <c r="AP55" s="354"/>
      <c r="AQ55" s="92" t="s">
        <v>80</v>
      </c>
      <c r="AR55" s="93"/>
      <c r="AS55" s="94">
        <v>0</v>
      </c>
      <c r="AT55" s="95">
        <f t="shared" si="1"/>
        <v>0</v>
      </c>
      <c r="AU55" s="96">
        <f>'1.1 - Stavební část'!P98</f>
        <v>0</v>
      </c>
      <c r="AV55" s="95">
        <f>'1.1 - Stavební část'!J33</f>
        <v>0</v>
      </c>
      <c r="AW55" s="95">
        <f>'1.1 - Stavební část'!J34</f>
        <v>0</v>
      </c>
      <c r="AX55" s="95">
        <f>'1.1 - Stavební část'!J35</f>
        <v>0</v>
      </c>
      <c r="AY55" s="95">
        <f>'1.1 - Stavební část'!J36</f>
        <v>0</v>
      </c>
      <c r="AZ55" s="95">
        <f>'1.1 - Stavební část'!F33</f>
        <v>0</v>
      </c>
      <c r="BA55" s="95">
        <f>'1.1 - Stavební část'!F34</f>
        <v>0</v>
      </c>
      <c r="BB55" s="95">
        <f>'1.1 - Stavební část'!F35</f>
        <v>0</v>
      </c>
      <c r="BC55" s="95">
        <f>'1.1 - Stavební část'!F36</f>
        <v>0</v>
      </c>
      <c r="BD55" s="97">
        <f>'1.1 - Stavební část'!F37</f>
        <v>0</v>
      </c>
      <c r="BT55" s="98" t="s">
        <v>81</v>
      </c>
      <c r="BV55" s="98" t="s">
        <v>75</v>
      </c>
      <c r="BW55" s="98" t="s">
        <v>82</v>
      </c>
      <c r="BX55" s="98" t="s">
        <v>5</v>
      </c>
      <c r="CL55" s="98" t="s">
        <v>19</v>
      </c>
      <c r="CM55" s="98" t="s">
        <v>83</v>
      </c>
    </row>
    <row r="56" spans="1:91" s="7" customFormat="1" ht="16.5" customHeight="1">
      <c r="A56" s="88" t="s">
        <v>77</v>
      </c>
      <c r="B56" s="89"/>
      <c r="C56" s="90"/>
      <c r="D56" s="352" t="s">
        <v>84</v>
      </c>
      <c r="E56" s="352"/>
      <c r="F56" s="352"/>
      <c r="G56" s="352"/>
      <c r="H56" s="352"/>
      <c r="I56" s="91"/>
      <c r="J56" s="352" t="s">
        <v>85</v>
      </c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3">
        <f>'1.2 - Vzduchotechnika a k...'!J30</f>
        <v>0</v>
      </c>
      <c r="AH56" s="354"/>
      <c r="AI56" s="354"/>
      <c r="AJ56" s="354"/>
      <c r="AK56" s="354"/>
      <c r="AL56" s="354"/>
      <c r="AM56" s="354"/>
      <c r="AN56" s="353">
        <f t="shared" si="0"/>
        <v>0</v>
      </c>
      <c r="AO56" s="354"/>
      <c r="AP56" s="354"/>
      <c r="AQ56" s="92" t="s">
        <v>80</v>
      </c>
      <c r="AR56" s="93"/>
      <c r="AS56" s="94">
        <v>0</v>
      </c>
      <c r="AT56" s="95">
        <f t="shared" si="1"/>
        <v>0</v>
      </c>
      <c r="AU56" s="96">
        <f>'1.2 - Vzduchotechnika a k...'!P81</f>
        <v>0</v>
      </c>
      <c r="AV56" s="95">
        <f>'1.2 - Vzduchotechnika a k...'!J33</f>
        <v>0</v>
      </c>
      <c r="AW56" s="95">
        <f>'1.2 - Vzduchotechnika a k...'!J34</f>
        <v>0</v>
      </c>
      <c r="AX56" s="95">
        <f>'1.2 - Vzduchotechnika a k...'!J35</f>
        <v>0</v>
      </c>
      <c r="AY56" s="95">
        <f>'1.2 - Vzduchotechnika a k...'!J36</f>
        <v>0</v>
      </c>
      <c r="AZ56" s="95">
        <f>'1.2 - Vzduchotechnika a k...'!F33</f>
        <v>0</v>
      </c>
      <c r="BA56" s="95">
        <f>'1.2 - Vzduchotechnika a k...'!F34</f>
        <v>0</v>
      </c>
      <c r="BB56" s="95">
        <f>'1.2 - Vzduchotechnika a k...'!F35</f>
        <v>0</v>
      </c>
      <c r="BC56" s="95">
        <f>'1.2 - Vzduchotechnika a k...'!F36</f>
        <v>0</v>
      </c>
      <c r="BD56" s="97">
        <f>'1.2 - Vzduchotechnika a k...'!F37</f>
        <v>0</v>
      </c>
      <c r="BT56" s="98" t="s">
        <v>81</v>
      </c>
      <c r="BV56" s="98" t="s">
        <v>75</v>
      </c>
      <c r="BW56" s="98" t="s">
        <v>86</v>
      </c>
      <c r="BX56" s="98" t="s">
        <v>5</v>
      </c>
      <c r="CL56" s="98" t="s">
        <v>19</v>
      </c>
      <c r="CM56" s="98" t="s">
        <v>83</v>
      </c>
    </row>
    <row r="57" spans="1:91" s="7" customFormat="1" ht="16.5" customHeight="1">
      <c r="A57" s="88" t="s">
        <v>77</v>
      </c>
      <c r="B57" s="89"/>
      <c r="C57" s="90"/>
      <c r="D57" s="352" t="s">
        <v>87</v>
      </c>
      <c r="E57" s="352"/>
      <c r="F57" s="352"/>
      <c r="G57" s="352"/>
      <c r="H57" s="352"/>
      <c r="I57" s="91"/>
      <c r="J57" s="352" t="s">
        <v>88</v>
      </c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3">
        <f>'1.3 - Elektroinstalace'!J30</f>
        <v>0</v>
      </c>
      <c r="AH57" s="354"/>
      <c r="AI57" s="354"/>
      <c r="AJ57" s="354"/>
      <c r="AK57" s="354"/>
      <c r="AL57" s="354"/>
      <c r="AM57" s="354"/>
      <c r="AN57" s="353">
        <f t="shared" si="0"/>
        <v>0</v>
      </c>
      <c r="AO57" s="354"/>
      <c r="AP57" s="354"/>
      <c r="AQ57" s="92" t="s">
        <v>80</v>
      </c>
      <c r="AR57" s="93"/>
      <c r="AS57" s="94">
        <v>0</v>
      </c>
      <c r="AT57" s="95">
        <f t="shared" si="1"/>
        <v>0</v>
      </c>
      <c r="AU57" s="96">
        <f>'1.3 - Elektroinstalace'!P81</f>
        <v>0</v>
      </c>
      <c r="AV57" s="95">
        <f>'1.3 - Elektroinstalace'!J33</f>
        <v>0</v>
      </c>
      <c r="AW57" s="95">
        <f>'1.3 - Elektroinstalace'!J34</f>
        <v>0</v>
      </c>
      <c r="AX57" s="95">
        <f>'1.3 - Elektroinstalace'!J35</f>
        <v>0</v>
      </c>
      <c r="AY57" s="95">
        <f>'1.3 - Elektroinstalace'!J36</f>
        <v>0</v>
      </c>
      <c r="AZ57" s="95">
        <f>'1.3 - Elektroinstalace'!F33</f>
        <v>0</v>
      </c>
      <c r="BA57" s="95">
        <f>'1.3 - Elektroinstalace'!F34</f>
        <v>0</v>
      </c>
      <c r="BB57" s="95">
        <f>'1.3 - Elektroinstalace'!F35</f>
        <v>0</v>
      </c>
      <c r="BC57" s="95">
        <f>'1.3 - Elektroinstalace'!F36</f>
        <v>0</v>
      </c>
      <c r="BD57" s="97">
        <f>'1.3 - Elektroinstalace'!F37</f>
        <v>0</v>
      </c>
      <c r="BT57" s="98" t="s">
        <v>81</v>
      </c>
      <c r="BV57" s="98" t="s">
        <v>75</v>
      </c>
      <c r="BW57" s="98" t="s">
        <v>89</v>
      </c>
      <c r="BX57" s="98" t="s">
        <v>5</v>
      </c>
      <c r="CL57" s="98" t="s">
        <v>19</v>
      </c>
      <c r="CM57" s="98" t="s">
        <v>83</v>
      </c>
    </row>
    <row r="58" spans="1:91" s="7" customFormat="1" ht="16.5" customHeight="1">
      <c r="A58" s="88" t="s">
        <v>77</v>
      </c>
      <c r="B58" s="89"/>
      <c r="C58" s="90"/>
      <c r="D58" s="352" t="s">
        <v>90</v>
      </c>
      <c r="E58" s="352"/>
      <c r="F58" s="352"/>
      <c r="G58" s="352"/>
      <c r="H58" s="352"/>
      <c r="I58" s="91"/>
      <c r="J58" s="352" t="s">
        <v>91</v>
      </c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3">
        <f>'1.4 - Vnitřní plynovod'!J30</f>
        <v>0</v>
      </c>
      <c r="AH58" s="354"/>
      <c r="AI58" s="354"/>
      <c r="AJ58" s="354"/>
      <c r="AK58" s="354"/>
      <c r="AL58" s="354"/>
      <c r="AM58" s="354"/>
      <c r="AN58" s="353">
        <f t="shared" si="0"/>
        <v>0</v>
      </c>
      <c r="AO58" s="354"/>
      <c r="AP58" s="354"/>
      <c r="AQ58" s="92" t="s">
        <v>80</v>
      </c>
      <c r="AR58" s="93"/>
      <c r="AS58" s="94">
        <v>0</v>
      </c>
      <c r="AT58" s="95">
        <f t="shared" si="1"/>
        <v>0</v>
      </c>
      <c r="AU58" s="96">
        <f>'1.4 - Vnitřní plynovod'!P81</f>
        <v>0</v>
      </c>
      <c r="AV58" s="95">
        <f>'1.4 - Vnitřní plynovod'!J33</f>
        <v>0</v>
      </c>
      <c r="AW58" s="95">
        <f>'1.4 - Vnitřní plynovod'!J34</f>
        <v>0</v>
      </c>
      <c r="AX58" s="95">
        <f>'1.4 - Vnitřní plynovod'!J35</f>
        <v>0</v>
      </c>
      <c r="AY58" s="95">
        <f>'1.4 - Vnitřní plynovod'!J36</f>
        <v>0</v>
      </c>
      <c r="AZ58" s="95">
        <f>'1.4 - Vnitřní plynovod'!F33</f>
        <v>0</v>
      </c>
      <c r="BA58" s="95">
        <f>'1.4 - Vnitřní plynovod'!F34</f>
        <v>0</v>
      </c>
      <c r="BB58" s="95">
        <f>'1.4 - Vnitřní plynovod'!F35</f>
        <v>0</v>
      </c>
      <c r="BC58" s="95">
        <f>'1.4 - Vnitřní plynovod'!F36</f>
        <v>0</v>
      </c>
      <c r="BD58" s="97">
        <f>'1.4 - Vnitřní plynovod'!F37</f>
        <v>0</v>
      </c>
      <c r="BT58" s="98" t="s">
        <v>81</v>
      </c>
      <c r="BV58" s="98" t="s">
        <v>75</v>
      </c>
      <c r="BW58" s="98" t="s">
        <v>92</v>
      </c>
      <c r="BX58" s="98" t="s">
        <v>5</v>
      </c>
      <c r="CL58" s="98" t="s">
        <v>19</v>
      </c>
      <c r="CM58" s="98" t="s">
        <v>83</v>
      </c>
    </row>
    <row r="59" spans="1:91" s="7" customFormat="1" ht="16.5" customHeight="1">
      <c r="A59" s="88" t="s">
        <v>77</v>
      </c>
      <c r="B59" s="89"/>
      <c r="C59" s="90"/>
      <c r="D59" s="352" t="s">
        <v>93</v>
      </c>
      <c r="E59" s="352"/>
      <c r="F59" s="352"/>
      <c r="G59" s="352"/>
      <c r="H59" s="352"/>
      <c r="I59" s="91"/>
      <c r="J59" s="352" t="s">
        <v>94</v>
      </c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3">
        <f>'VRN - Vedlejší a ostatní ...'!J30</f>
        <v>0</v>
      </c>
      <c r="AH59" s="354"/>
      <c r="AI59" s="354"/>
      <c r="AJ59" s="354"/>
      <c r="AK59" s="354"/>
      <c r="AL59" s="354"/>
      <c r="AM59" s="354"/>
      <c r="AN59" s="353">
        <f t="shared" si="0"/>
        <v>0</v>
      </c>
      <c r="AO59" s="354"/>
      <c r="AP59" s="354"/>
      <c r="AQ59" s="92" t="s">
        <v>80</v>
      </c>
      <c r="AR59" s="93"/>
      <c r="AS59" s="99">
        <v>0</v>
      </c>
      <c r="AT59" s="100">
        <f t="shared" si="1"/>
        <v>0</v>
      </c>
      <c r="AU59" s="101">
        <f>'VRN - Vedlejší a ostatní ...'!P83</f>
        <v>0</v>
      </c>
      <c r="AV59" s="100">
        <f>'VRN - Vedlejší a ostatní ...'!J33</f>
        <v>0</v>
      </c>
      <c r="AW59" s="100">
        <f>'VRN - Vedlejší a ostatní ...'!J34</f>
        <v>0</v>
      </c>
      <c r="AX59" s="100">
        <f>'VRN - Vedlejší a ostatní ...'!J35</f>
        <v>0</v>
      </c>
      <c r="AY59" s="100">
        <f>'VRN - Vedlejší a ostatní ...'!J36</f>
        <v>0</v>
      </c>
      <c r="AZ59" s="100">
        <f>'VRN - Vedlejší a ostatní ...'!F33</f>
        <v>0</v>
      </c>
      <c r="BA59" s="100">
        <f>'VRN - Vedlejší a ostatní ...'!F34</f>
        <v>0</v>
      </c>
      <c r="BB59" s="100">
        <f>'VRN - Vedlejší a ostatní ...'!F35</f>
        <v>0</v>
      </c>
      <c r="BC59" s="100">
        <f>'VRN - Vedlejší a ostatní ...'!F36</f>
        <v>0</v>
      </c>
      <c r="BD59" s="102">
        <f>'VRN - Vedlejší a ostatní ...'!F37</f>
        <v>0</v>
      </c>
      <c r="BT59" s="98" t="s">
        <v>81</v>
      </c>
      <c r="BV59" s="98" t="s">
        <v>75</v>
      </c>
      <c r="BW59" s="98" t="s">
        <v>95</v>
      </c>
      <c r="BX59" s="98" t="s">
        <v>5</v>
      </c>
      <c r="CL59" s="98" t="s">
        <v>96</v>
      </c>
      <c r="CM59" s="98" t="s">
        <v>83</v>
      </c>
    </row>
    <row r="60" spans="1:57" s="2" customFormat="1" ht="30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s="2" customFormat="1" ht="6.95" customHeight="1">
      <c r="A61" s="36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</sheetData>
  <sheetProtection algorithmName="SHA-512" hashValue="NvYDStSiy1V5vdVwXQiRU0LSbooPTUpU65oZBZzeN0NYiFlnEFIr3BOskgIrvwW/alRjR50gsPbAWpcAKdYn/Q==" saltValue="a84GMmvaPIdR57E4aMEUuJr2cxF3JVXhNao6VifF3b2vLI7OOgLAlY4dVrDSGkJFx5BmOEwVeDgm7qd7+BeXt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1.1 - Stavební část'!C2" display="/"/>
    <hyperlink ref="A56" location="'1.2 - Vzduchotechnika a k...'!C2" display="/"/>
    <hyperlink ref="A57" location="'1.3 - Elektroinstalace'!C2" display="/"/>
    <hyperlink ref="A58" location="'1.4 - Vnitřní plynovod'!C2" display="/"/>
    <hyperlink ref="A59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97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7" t="str">
        <f>'Rekapitulace zakázky'!K6</f>
        <v>Univerzita HK - budova C, na úrovni III.NP - Stavební úpravy pro chemickou laboratoř v místnosti S33 (C3.026)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7" t="s">
        <v>98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99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zakázky'!AN8</f>
        <v>17. 3. 2023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zakázky'!AN13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zakázky'!E14</f>
        <v>Vyplň údaj</v>
      </c>
      <c r="F18" s="382"/>
      <c r="G18" s="382"/>
      <c r="H18" s="382"/>
      <c r="I18" s="107" t="s">
        <v>28</v>
      </c>
      <c r="J18" s="32" t="str">
        <f>'Rekapitulace zakázky'!AN14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32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3" t="s">
        <v>38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ROUND(J98,2)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ROUND((SUM(BE98:BE394)),2)</f>
        <v>0</v>
      </c>
      <c r="G33" s="36"/>
      <c r="H33" s="36"/>
      <c r="I33" s="120">
        <v>0.21</v>
      </c>
      <c r="J33" s="119">
        <f>ROUND(((SUM(BE98:BE394))*I33),2)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ROUND((SUM(BF98:BF394)),2)</f>
        <v>0</v>
      </c>
      <c r="G34" s="36"/>
      <c r="H34" s="36"/>
      <c r="I34" s="120">
        <v>0.15</v>
      </c>
      <c r="J34" s="119">
        <f>ROUND(((SUM(BF98:BF394))*I34),2)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ROUND((SUM(BG98:BG394)),2)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ROUND((SUM(BH98:BH394)),2)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ROUND((SUM(BI98:BI394)),2)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4" t="str">
        <f>E7</f>
        <v>Univerzita HK - budova C, na úrovni III.NP - Stavební úpravy pro chemickou laboratoř v místnosti S33 (C3.026)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1.1 - Stavební část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Hradec Králové</v>
      </c>
      <c r="G52" s="38"/>
      <c r="H52" s="38"/>
      <c r="I52" s="31" t="s">
        <v>23</v>
      </c>
      <c r="J52" s="61" t="str">
        <f>IF(J12="","",J12)</f>
        <v>17. 3. 2023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Univerzita Hradec Králové</v>
      </c>
      <c r="G54" s="38"/>
      <c r="H54" s="38"/>
      <c r="I54" s="31" t="s">
        <v>31</v>
      </c>
      <c r="J54" s="34" t="str">
        <f>E21</f>
        <v>Ing. Petr Tuček, Červený Kostelec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Jan Krčmář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101</v>
      </c>
      <c r="D57" s="133"/>
      <c r="E57" s="133"/>
      <c r="F57" s="133"/>
      <c r="G57" s="133"/>
      <c r="H57" s="133"/>
      <c r="I57" s="133"/>
      <c r="J57" s="134" t="s">
        <v>102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J98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2:12" s="9" customFormat="1" ht="24.95" customHeight="1">
      <c r="B60" s="136"/>
      <c r="C60" s="137"/>
      <c r="D60" s="138" t="s">
        <v>104</v>
      </c>
      <c r="E60" s="139"/>
      <c r="F60" s="139"/>
      <c r="G60" s="139"/>
      <c r="H60" s="139"/>
      <c r="I60" s="139"/>
      <c r="J60" s="140">
        <f>J99</f>
        <v>0</v>
      </c>
      <c r="K60" s="137"/>
      <c r="L60" s="141"/>
    </row>
    <row r="61" spans="2:12" s="10" customFormat="1" ht="19.9" customHeight="1">
      <c r="B61" s="142"/>
      <c r="C61" s="143"/>
      <c r="D61" s="144" t="s">
        <v>105</v>
      </c>
      <c r="E61" s="145"/>
      <c r="F61" s="145"/>
      <c r="G61" s="145"/>
      <c r="H61" s="145"/>
      <c r="I61" s="145"/>
      <c r="J61" s="146">
        <f>J100</f>
        <v>0</v>
      </c>
      <c r="K61" s="143"/>
      <c r="L61" s="147"/>
    </row>
    <row r="62" spans="2:12" s="10" customFormat="1" ht="19.9" customHeight="1">
      <c r="B62" s="142"/>
      <c r="C62" s="143"/>
      <c r="D62" s="144" t="s">
        <v>106</v>
      </c>
      <c r="E62" s="145"/>
      <c r="F62" s="145"/>
      <c r="G62" s="145"/>
      <c r="H62" s="145"/>
      <c r="I62" s="145"/>
      <c r="J62" s="146">
        <f>J132</f>
        <v>0</v>
      </c>
      <c r="K62" s="143"/>
      <c r="L62" s="147"/>
    </row>
    <row r="63" spans="2:12" s="10" customFormat="1" ht="19.9" customHeight="1">
      <c r="B63" s="142"/>
      <c r="C63" s="143"/>
      <c r="D63" s="144" t="s">
        <v>107</v>
      </c>
      <c r="E63" s="145"/>
      <c r="F63" s="145"/>
      <c r="G63" s="145"/>
      <c r="H63" s="145"/>
      <c r="I63" s="145"/>
      <c r="J63" s="146">
        <f>J137</f>
        <v>0</v>
      </c>
      <c r="K63" s="143"/>
      <c r="L63" s="147"/>
    </row>
    <row r="64" spans="2:12" s="10" customFormat="1" ht="19.9" customHeight="1">
      <c r="B64" s="142"/>
      <c r="C64" s="143"/>
      <c r="D64" s="144" t="s">
        <v>108</v>
      </c>
      <c r="E64" s="145"/>
      <c r="F64" s="145"/>
      <c r="G64" s="145"/>
      <c r="H64" s="145"/>
      <c r="I64" s="145"/>
      <c r="J64" s="146">
        <f>J189</f>
        <v>0</v>
      </c>
      <c r="K64" s="143"/>
      <c r="L64" s="147"/>
    </row>
    <row r="65" spans="2:12" s="10" customFormat="1" ht="19.9" customHeight="1">
      <c r="B65" s="142"/>
      <c r="C65" s="143"/>
      <c r="D65" s="144" t="s">
        <v>109</v>
      </c>
      <c r="E65" s="145"/>
      <c r="F65" s="145"/>
      <c r="G65" s="145"/>
      <c r="H65" s="145"/>
      <c r="I65" s="145"/>
      <c r="J65" s="146">
        <f>J196</f>
        <v>0</v>
      </c>
      <c r="K65" s="143"/>
      <c r="L65" s="147"/>
    </row>
    <row r="66" spans="2:12" s="10" customFormat="1" ht="19.9" customHeight="1">
      <c r="B66" s="142"/>
      <c r="C66" s="143"/>
      <c r="D66" s="144" t="s">
        <v>110</v>
      </c>
      <c r="E66" s="145"/>
      <c r="F66" s="145"/>
      <c r="G66" s="145"/>
      <c r="H66" s="145"/>
      <c r="I66" s="145"/>
      <c r="J66" s="146">
        <f>J202</f>
        <v>0</v>
      </c>
      <c r="K66" s="143"/>
      <c r="L66" s="147"/>
    </row>
    <row r="67" spans="2:12" s="10" customFormat="1" ht="19.9" customHeight="1">
      <c r="B67" s="142"/>
      <c r="C67" s="143"/>
      <c r="D67" s="144" t="s">
        <v>111</v>
      </c>
      <c r="E67" s="145"/>
      <c r="F67" s="145"/>
      <c r="G67" s="145"/>
      <c r="H67" s="145"/>
      <c r="I67" s="145"/>
      <c r="J67" s="146">
        <f>J240</f>
        <v>0</v>
      </c>
      <c r="K67" s="143"/>
      <c r="L67" s="147"/>
    </row>
    <row r="68" spans="2:12" s="9" customFormat="1" ht="24.95" customHeight="1">
      <c r="B68" s="136"/>
      <c r="C68" s="137"/>
      <c r="D68" s="138" t="s">
        <v>112</v>
      </c>
      <c r="E68" s="139"/>
      <c r="F68" s="139"/>
      <c r="G68" s="139"/>
      <c r="H68" s="139"/>
      <c r="I68" s="139"/>
      <c r="J68" s="140">
        <f>J243</f>
        <v>0</v>
      </c>
      <c r="K68" s="137"/>
      <c r="L68" s="141"/>
    </row>
    <row r="69" spans="2:12" s="10" customFormat="1" ht="19.9" customHeight="1">
      <c r="B69" s="142"/>
      <c r="C69" s="143"/>
      <c r="D69" s="144" t="s">
        <v>113</v>
      </c>
      <c r="E69" s="145"/>
      <c r="F69" s="145"/>
      <c r="G69" s="145"/>
      <c r="H69" s="145"/>
      <c r="I69" s="145"/>
      <c r="J69" s="146">
        <f>J244</f>
        <v>0</v>
      </c>
      <c r="K69" s="143"/>
      <c r="L69" s="147"/>
    </row>
    <row r="70" spans="2:12" s="10" customFormat="1" ht="19.9" customHeight="1">
      <c r="B70" s="142"/>
      <c r="C70" s="143"/>
      <c r="D70" s="144" t="s">
        <v>114</v>
      </c>
      <c r="E70" s="145"/>
      <c r="F70" s="145"/>
      <c r="G70" s="145"/>
      <c r="H70" s="145"/>
      <c r="I70" s="145"/>
      <c r="J70" s="146">
        <f>J267</f>
        <v>0</v>
      </c>
      <c r="K70" s="143"/>
      <c r="L70" s="147"/>
    </row>
    <row r="71" spans="2:12" s="10" customFormat="1" ht="19.9" customHeight="1">
      <c r="B71" s="142"/>
      <c r="C71" s="143"/>
      <c r="D71" s="144" t="s">
        <v>115</v>
      </c>
      <c r="E71" s="145"/>
      <c r="F71" s="145"/>
      <c r="G71" s="145"/>
      <c r="H71" s="145"/>
      <c r="I71" s="145"/>
      <c r="J71" s="146">
        <f>J274</f>
        <v>0</v>
      </c>
      <c r="K71" s="143"/>
      <c r="L71" s="147"/>
    </row>
    <row r="72" spans="2:12" s="10" customFormat="1" ht="19.9" customHeight="1">
      <c r="B72" s="142"/>
      <c r="C72" s="143"/>
      <c r="D72" s="144" t="s">
        <v>116</v>
      </c>
      <c r="E72" s="145"/>
      <c r="F72" s="145"/>
      <c r="G72" s="145"/>
      <c r="H72" s="145"/>
      <c r="I72" s="145"/>
      <c r="J72" s="146">
        <f>J276</f>
        <v>0</v>
      </c>
      <c r="K72" s="143"/>
      <c r="L72" s="147"/>
    </row>
    <row r="73" spans="2:12" s="10" customFormat="1" ht="19.9" customHeight="1">
      <c r="B73" s="142"/>
      <c r="C73" s="143"/>
      <c r="D73" s="144" t="s">
        <v>117</v>
      </c>
      <c r="E73" s="145"/>
      <c r="F73" s="145"/>
      <c r="G73" s="145"/>
      <c r="H73" s="145"/>
      <c r="I73" s="145"/>
      <c r="J73" s="146">
        <f>J308</f>
        <v>0</v>
      </c>
      <c r="K73" s="143"/>
      <c r="L73" s="147"/>
    </row>
    <row r="74" spans="2:12" s="10" customFormat="1" ht="19.9" customHeight="1">
      <c r="B74" s="142"/>
      <c r="C74" s="143"/>
      <c r="D74" s="144" t="s">
        <v>118</v>
      </c>
      <c r="E74" s="145"/>
      <c r="F74" s="145"/>
      <c r="G74" s="145"/>
      <c r="H74" s="145"/>
      <c r="I74" s="145"/>
      <c r="J74" s="146">
        <f>J319</f>
        <v>0</v>
      </c>
      <c r="K74" s="143"/>
      <c r="L74" s="147"/>
    </row>
    <row r="75" spans="2:12" s="10" customFormat="1" ht="19.9" customHeight="1">
      <c r="B75" s="142"/>
      <c r="C75" s="143"/>
      <c r="D75" s="144" t="s">
        <v>119</v>
      </c>
      <c r="E75" s="145"/>
      <c r="F75" s="145"/>
      <c r="G75" s="145"/>
      <c r="H75" s="145"/>
      <c r="I75" s="145"/>
      <c r="J75" s="146">
        <f>J322</f>
        <v>0</v>
      </c>
      <c r="K75" s="143"/>
      <c r="L75" s="147"/>
    </row>
    <row r="76" spans="2:12" s="10" customFormat="1" ht="19.9" customHeight="1">
      <c r="B76" s="142"/>
      <c r="C76" s="143"/>
      <c r="D76" s="144" t="s">
        <v>120</v>
      </c>
      <c r="E76" s="145"/>
      <c r="F76" s="145"/>
      <c r="G76" s="145"/>
      <c r="H76" s="145"/>
      <c r="I76" s="145"/>
      <c r="J76" s="146">
        <f>J335</f>
        <v>0</v>
      </c>
      <c r="K76" s="143"/>
      <c r="L76" s="147"/>
    </row>
    <row r="77" spans="2:12" s="10" customFormat="1" ht="19.9" customHeight="1">
      <c r="B77" s="142"/>
      <c r="C77" s="143"/>
      <c r="D77" s="144" t="s">
        <v>121</v>
      </c>
      <c r="E77" s="145"/>
      <c r="F77" s="145"/>
      <c r="G77" s="145"/>
      <c r="H77" s="145"/>
      <c r="I77" s="145"/>
      <c r="J77" s="146">
        <f>J363</f>
        <v>0</v>
      </c>
      <c r="K77" s="143"/>
      <c r="L77" s="147"/>
    </row>
    <row r="78" spans="2:12" s="10" customFormat="1" ht="19.9" customHeight="1">
      <c r="B78" s="142"/>
      <c r="C78" s="143"/>
      <c r="D78" s="144" t="s">
        <v>122</v>
      </c>
      <c r="E78" s="145"/>
      <c r="F78" s="145"/>
      <c r="G78" s="145"/>
      <c r="H78" s="145"/>
      <c r="I78" s="145"/>
      <c r="J78" s="146">
        <f>J370</f>
        <v>0</v>
      </c>
      <c r="K78" s="143"/>
      <c r="L78" s="147"/>
    </row>
    <row r="79" spans="1:31" s="2" customFormat="1" ht="21.7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4" spans="1:31" s="2" customFormat="1" ht="6.95" customHeight="1">
      <c r="A84" s="36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4.95" customHeight="1">
      <c r="A85" s="36"/>
      <c r="B85" s="37"/>
      <c r="C85" s="25" t="s">
        <v>123</v>
      </c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16</v>
      </c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6.25" customHeight="1">
      <c r="A88" s="36"/>
      <c r="B88" s="37"/>
      <c r="C88" s="38"/>
      <c r="D88" s="38"/>
      <c r="E88" s="384" t="str">
        <f>E7</f>
        <v>Univerzita HK - budova C, na úrovni III.NP - Stavební úpravy pro chemickou laboratoř v místnosti S33 (C3.026)</v>
      </c>
      <c r="F88" s="385"/>
      <c r="G88" s="385"/>
      <c r="H88" s="385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98</v>
      </c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337" t="str">
        <f>E9</f>
        <v>1.1 - Stavební část</v>
      </c>
      <c r="F90" s="386"/>
      <c r="G90" s="386"/>
      <c r="H90" s="386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21</v>
      </c>
      <c r="D92" s="38"/>
      <c r="E92" s="38"/>
      <c r="F92" s="29" t="str">
        <f>F12</f>
        <v>Hradec Králové</v>
      </c>
      <c r="G92" s="38"/>
      <c r="H92" s="38"/>
      <c r="I92" s="31" t="s">
        <v>23</v>
      </c>
      <c r="J92" s="61" t="str">
        <f>IF(J12="","",J12)</f>
        <v>17. 3. 2023</v>
      </c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5.7" customHeight="1">
      <c r="A94" s="36"/>
      <c r="B94" s="37"/>
      <c r="C94" s="31" t="s">
        <v>25</v>
      </c>
      <c r="D94" s="38"/>
      <c r="E94" s="38"/>
      <c r="F94" s="29" t="str">
        <f>E15</f>
        <v>Univerzita Hradec Králové</v>
      </c>
      <c r="G94" s="38"/>
      <c r="H94" s="38"/>
      <c r="I94" s="31" t="s">
        <v>31</v>
      </c>
      <c r="J94" s="34" t="str">
        <f>E21</f>
        <v>Ing. Petr Tuček, Červený Kostelec</v>
      </c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29</v>
      </c>
      <c r="D95" s="38"/>
      <c r="E95" s="38"/>
      <c r="F95" s="29" t="str">
        <f>IF(E18="","",E18)</f>
        <v>Vyplň údaj</v>
      </c>
      <c r="G95" s="38"/>
      <c r="H95" s="38"/>
      <c r="I95" s="31" t="s">
        <v>35</v>
      </c>
      <c r="J95" s="34" t="str">
        <f>E24</f>
        <v>Jan Krčmář</v>
      </c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0.3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11" customFormat="1" ht="29.25" customHeight="1">
      <c r="A97" s="148"/>
      <c r="B97" s="149"/>
      <c r="C97" s="150" t="s">
        <v>124</v>
      </c>
      <c r="D97" s="151" t="s">
        <v>58</v>
      </c>
      <c r="E97" s="151" t="s">
        <v>54</v>
      </c>
      <c r="F97" s="151" t="s">
        <v>55</v>
      </c>
      <c r="G97" s="151" t="s">
        <v>125</v>
      </c>
      <c r="H97" s="151" t="s">
        <v>126</v>
      </c>
      <c r="I97" s="151" t="s">
        <v>127</v>
      </c>
      <c r="J97" s="151" t="s">
        <v>102</v>
      </c>
      <c r="K97" s="152" t="s">
        <v>128</v>
      </c>
      <c r="L97" s="153"/>
      <c r="M97" s="70" t="s">
        <v>19</v>
      </c>
      <c r="N97" s="71" t="s">
        <v>43</v>
      </c>
      <c r="O97" s="71" t="s">
        <v>129</v>
      </c>
      <c r="P97" s="71" t="s">
        <v>130</v>
      </c>
      <c r="Q97" s="71" t="s">
        <v>131</v>
      </c>
      <c r="R97" s="71" t="s">
        <v>132</v>
      </c>
      <c r="S97" s="71" t="s">
        <v>133</v>
      </c>
      <c r="T97" s="72" t="s">
        <v>134</v>
      </c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</row>
    <row r="98" spans="1:63" s="2" customFormat="1" ht="22.9" customHeight="1">
      <c r="A98" s="36"/>
      <c r="B98" s="37"/>
      <c r="C98" s="77" t="s">
        <v>135</v>
      </c>
      <c r="D98" s="38"/>
      <c r="E98" s="38"/>
      <c r="F98" s="38"/>
      <c r="G98" s="38"/>
      <c r="H98" s="38"/>
      <c r="I98" s="38"/>
      <c r="J98" s="154">
        <f>BK98</f>
        <v>0</v>
      </c>
      <c r="K98" s="38"/>
      <c r="L98" s="41"/>
      <c r="M98" s="73"/>
      <c r="N98" s="155"/>
      <c r="O98" s="74"/>
      <c r="P98" s="156">
        <f>P99+P243</f>
        <v>0</v>
      </c>
      <c r="Q98" s="74"/>
      <c r="R98" s="156">
        <f>R99+R243</f>
        <v>16.81779934</v>
      </c>
      <c r="S98" s="74"/>
      <c r="T98" s="157">
        <f>T99+T243</f>
        <v>8.82629739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72</v>
      </c>
      <c r="AU98" s="19" t="s">
        <v>103</v>
      </c>
      <c r="BK98" s="158">
        <f>BK99+BK243</f>
        <v>0</v>
      </c>
    </row>
    <row r="99" spans="2:63" s="12" customFormat="1" ht="25.9" customHeight="1">
      <c r="B99" s="159"/>
      <c r="C99" s="160"/>
      <c r="D99" s="161" t="s">
        <v>72</v>
      </c>
      <c r="E99" s="162" t="s">
        <v>136</v>
      </c>
      <c r="F99" s="162" t="s">
        <v>137</v>
      </c>
      <c r="G99" s="160"/>
      <c r="H99" s="160"/>
      <c r="I99" s="163"/>
      <c r="J99" s="164">
        <f>BK99</f>
        <v>0</v>
      </c>
      <c r="K99" s="160"/>
      <c r="L99" s="165"/>
      <c r="M99" s="166"/>
      <c r="N99" s="167"/>
      <c r="O99" s="167"/>
      <c r="P99" s="168">
        <f>P100+P132+P137+P189+P196+P202+P240</f>
        <v>0</v>
      </c>
      <c r="Q99" s="167"/>
      <c r="R99" s="168">
        <f>R100+R132+R137+R189+R196+R202+R240</f>
        <v>13.41063739</v>
      </c>
      <c r="S99" s="167"/>
      <c r="T99" s="169">
        <f>T100+T132+T137+T189+T196+T202+T240</f>
        <v>8.169024</v>
      </c>
      <c r="AR99" s="170" t="s">
        <v>81</v>
      </c>
      <c r="AT99" s="171" t="s">
        <v>72</v>
      </c>
      <c r="AU99" s="171" t="s">
        <v>73</v>
      </c>
      <c r="AY99" s="170" t="s">
        <v>138</v>
      </c>
      <c r="BK99" s="172">
        <f>BK100+BK132+BK137+BK189+BK196+BK202+BK240</f>
        <v>0</v>
      </c>
    </row>
    <row r="100" spans="2:63" s="12" customFormat="1" ht="22.9" customHeight="1">
      <c r="B100" s="159"/>
      <c r="C100" s="160"/>
      <c r="D100" s="161" t="s">
        <v>72</v>
      </c>
      <c r="E100" s="173" t="s">
        <v>139</v>
      </c>
      <c r="F100" s="173" t="s">
        <v>140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SUM(P101:P131)</f>
        <v>0</v>
      </c>
      <c r="Q100" s="167"/>
      <c r="R100" s="168">
        <f>SUM(R101:R131)</f>
        <v>1.8321894399999998</v>
      </c>
      <c r="S100" s="167"/>
      <c r="T100" s="169">
        <f>SUM(T101:T131)</f>
        <v>0</v>
      </c>
      <c r="AR100" s="170" t="s">
        <v>81</v>
      </c>
      <c r="AT100" s="171" t="s">
        <v>72</v>
      </c>
      <c r="AU100" s="171" t="s">
        <v>81</v>
      </c>
      <c r="AY100" s="170" t="s">
        <v>138</v>
      </c>
      <c r="BK100" s="172">
        <f>SUM(BK101:BK131)</f>
        <v>0</v>
      </c>
    </row>
    <row r="101" spans="1:65" s="2" customFormat="1" ht="21.75" customHeight="1">
      <c r="A101" s="36"/>
      <c r="B101" s="37"/>
      <c r="C101" s="175" t="s">
        <v>81</v>
      </c>
      <c r="D101" s="175" t="s">
        <v>141</v>
      </c>
      <c r="E101" s="176" t="s">
        <v>142</v>
      </c>
      <c r="F101" s="177" t="s">
        <v>143</v>
      </c>
      <c r="G101" s="178" t="s">
        <v>144</v>
      </c>
      <c r="H101" s="179">
        <v>1</v>
      </c>
      <c r="I101" s="180"/>
      <c r="J101" s="181">
        <f>ROUND(I101*H101,2)</f>
        <v>0</v>
      </c>
      <c r="K101" s="177" t="s">
        <v>145</v>
      </c>
      <c r="L101" s="41"/>
      <c r="M101" s="182" t="s">
        <v>19</v>
      </c>
      <c r="N101" s="183" t="s">
        <v>44</v>
      </c>
      <c r="O101" s="66"/>
      <c r="P101" s="184">
        <f>O101*H101</f>
        <v>0</v>
      </c>
      <c r="Q101" s="184">
        <v>0.01893</v>
      </c>
      <c r="R101" s="184">
        <f>Q101*H101</f>
        <v>0.01893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146</v>
      </c>
      <c r="AT101" s="186" t="s">
        <v>141</v>
      </c>
      <c r="AU101" s="186" t="s">
        <v>83</v>
      </c>
      <c r="AY101" s="19" t="s">
        <v>138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81</v>
      </c>
      <c r="BK101" s="187">
        <f>ROUND(I101*H101,2)</f>
        <v>0</v>
      </c>
      <c r="BL101" s="19" t="s">
        <v>146</v>
      </c>
      <c r="BM101" s="186" t="s">
        <v>147</v>
      </c>
    </row>
    <row r="102" spans="1:47" s="2" customFormat="1" ht="11.25">
      <c r="A102" s="36"/>
      <c r="B102" s="37"/>
      <c r="C102" s="38"/>
      <c r="D102" s="188" t="s">
        <v>148</v>
      </c>
      <c r="E102" s="38"/>
      <c r="F102" s="189" t="s">
        <v>149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148</v>
      </c>
      <c r="AU102" s="19" t="s">
        <v>83</v>
      </c>
    </row>
    <row r="103" spans="2:51" s="13" customFormat="1" ht="11.25">
      <c r="B103" s="193"/>
      <c r="C103" s="194"/>
      <c r="D103" s="195" t="s">
        <v>150</v>
      </c>
      <c r="E103" s="196" t="s">
        <v>19</v>
      </c>
      <c r="F103" s="197" t="s">
        <v>151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150</v>
      </c>
      <c r="AU103" s="203" t="s">
        <v>83</v>
      </c>
      <c r="AV103" s="13" t="s">
        <v>81</v>
      </c>
      <c r="AW103" s="13" t="s">
        <v>34</v>
      </c>
      <c r="AX103" s="13" t="s">
        <v>73</v>
      </c>
      <c r="AY103" s="203" t="s">
        <v>138</v>
      </c>
    </row>
    <row r="104" spans="2:51" s="14" customFormat="1" ht="11.25">
      <c r="B104" s="204"/>
      <c r="C104" s="205"/>
      <c r="D104" s="195" t="s">
        <v>150</v>
      </c>
      <c r="E104" s="206" t="s">
        <v>19</v>
      </c>
      <c r="F104" s="207" t="s">
        <v>152</v>
      </c>
      <c r="G104" s="205"/>
      <c r="H104" s="208">
        <v>1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150</v>
      </c>
      <c r="AU104" s="214" t="s">
        <v>83</v>
      </c>
      <c r="AV104" s="14" t="s">
        <v>83</v>
      </c>
      <c r="AW104" s="14" t="s">
        <v>34</v>
      </c>
      <c r="AX104" s="14" t="s">
        <v>81</v>
      </c>
      <c r="AY104" s="214" t="s">
        <v>138</v>
      </c>
    </row>
    <row r="105" spans="1:65" s="2" customFormat="1" ht="24.2" customHeight="1">
      <c r="A105" s="36"/>
      <c r="B105" s="37"/>
      <c r="C105" s="175" t="s">
        <v>83</v>
      </c>
      <c r="D105" s="175" t="s">
        <v>141</v>
      </c>
      <c r="E105" s="176" t="s">
        <v>153</v>
      </c>
      <c r="F105" s="177" t="s">
        <v>154</v>
      </c>
      <c r="G105" s="178" t="s">
        <v>144</v>
      </c>
      <c r="H105" s="179">
        <v>1</v>
      </c>
      <c r="I105" s="180"/>
      <c r="J105" s="181">
        <f>ROUND(I105*H105,2)</f>
        <v>0</v>
      </c>
      <c r="K105" s="177" t="s">
        <v>145</v>
      </c>
      <c r="L105" s="41"/>
      <c r="M105" s="182" t="s">
        <v>19</v>
      </c>
      <c r="N105" s="183" t="s">
        <v>44</v>
      </c>
      <c r="O105" s="66"/>
      <c r="P105" s="184">
        <f>O105*H105</f>
        <v>0</v>
      </c>
      <c r="Q105" s="184">
        <v>0.07367</v>
      </c>
      <c r="R105" s="184">
        <f>Q105*H105</f>
        <v>0.07367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146</v>
      </c>
      <c r="AT105" s="186" t="s">
        <v>141</v>
      </c>
      <c r="AU105" s="186" t="s">
        <v>83</v>
      </c>
      <c r="AY105" s="19" t="s">
        <v>138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81</v>
      </c>
      <c r="BK105" s="187">
        <f>ROUND(I105*H105,2)</f>
        <v>0</v>
      </c>
      <c r="BL105" s="19" t="s">
        <v>146</v>
      </c>
      <c r="BM105" s="186" t="s">
        <v>155</v>
      </c>
    </row>
    <row r="106" spans="1:47" s="2" customFormat="1" ht="11.25">
      <c r="A106" s="36"/>
      <c r="B106" s="37"/>
      <c r="C106" s="38"/>
      <c r="D106" s="188" t="s">
        <v>148</v>
      </c>
      <c r="E106" s="38"/>
      <c r="F106" s="189" t="s">
        <v>156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148</v>
      </c>
      <c r="AU106" s="19" t="s">
        <v>83</v>
      </c>
    </row>
    <row r="107" spans="2:51" s="13" customFormat="1" ht="11.25">
      <c r="B107" s="193"/>
      <c r="C107" s="194"/>
      <c r="D107" s="195" t="s">
        <v>150</v>
      </c>
      <c r="E107" s="196" t="s">
        <v>19</v>
      </c>
      <c r="F107" s="197" t="s">
        <v>151</v>
      </c>
      <c r="G107" s="194"/>
      <c r="H107" s="196" t="s">
        <v>19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150</v>
      </c>
      <c r="AU107" s="203" t="s">
        <v>83</v>
      </c>
      <c r="AV107" s="13" t="s">
        <v>81</v>
      </c>
      <c r="AW107" s="13" t="s">
        <v>34</v>
      </c>
      <c r="AX107" s="13" t="s">
        <v>73</v>
      </c>
      <c r="AY107" s="203" t="s">
        <v>138</v>
      </c>
    </row>
    <row r="108" spans="2:51" s="14" customFormat="1" ht="11.25">
      <c r="B108" s="204"/>
      <c r="C108" s="205"/>
      <c r="D108" s="195" t="s">
        <v>150</v>
      </c>
      <c r="E108" s="206" t="s">
        <v>19</v>
      </c>
      <c r="F108" s="207" t="s">
        <v>157</v>
      </c>
      <c r="G108" s="205"/>
      <c r="H108" s="208">
        <v>1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150</v>
      </c>
      <c r="AU108" s="214" t="s">
        <v>83</v>
      </c>
      <c r="AV108" s="14" t="s">
        <v>83</v>
      </c>
      <c r="AW108" s="14" t="s">
        <v>34</v>
      </c>
      <c r="AX108" s="14" t="s">
        <v>81</v>
      </c>
      <c r="AY108" s="214" t="s">
        <v>138</v>
      </c>
    </row>
    <row r="109" spans="1:65" s="2" customFormat="1" ht="21.75" customHeight="1">
      <c r="A109" s="36"/>
      <c r="B109" s="37"/>
      <c r="C109" s="175" t="s">
        <v>139</v>
      </c>
      <c r="D109" s="175" t="s">
        <v>141</v>
      </c>
      <c r="E109" s="176" t="s">
        <v>158</v>
      </c>
      <c r="F109" s="177" t="s">
        <v>159</v>
      </c>
      <c r="G109" s="178" t="s">
        <v>144</v>
      </c>
      <c r="H109" s="179">
        <v>1</v>
      </c>
      <c r="I109" s="180"/>
      <c r="J109" s="181">
        <f>ROUND(I109*H109,2)</f>
        <v>0</v>
      </c>
      <c r="K109" s="177" t="s">
        <v>145</v>
      </c>
      <c r="L109" s="41"/>
      <c r="M109" s="182" t="s">
        <v>19</v>
      </c>
      <c r="N109" s="183" t="s">
        <v>44</v>
      </c>
      <c r="O109" s="66"/>
      <c r="P109" s="184">
        <f>O109*H109</f>
        <v>0</v>
      </c>
      <c r="Q109" s="184">
        <v>0.04555</v>
      </c>
      <c r="R109" s="184">
        <f>Q109*H109</f>
        <v>0.04555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146</v>
      </c>
      <c r="AT109" s="186" t="s">
        <v>141</v>
      </c>
      <c r="AU109" s="186" t="s">
        <v>83</v>
      </c>
      <c r="AY109" s="19" t="s">
        <v>138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81</v>
      </c>
      <c r="BK109" s="187">
        <f>ROUND(I109*H109,2)</f>
        <v>0</v>
      </c>
      <c r="BL109" s="19" t="s">
        <v>146</v>
      </c>
      <c r="BM109" s="186" t="s">
        <v>160</v>
      </c>
    </row>
    <row r="110" spans="1:47" s="2" customFormat="1" ht="11.25">
      <c r="A110" s="36"/>
      <c r="B110" s="37"/>
      <c r="C110" s="38"/>
      <c r="D110" s="188" t="s">
        <v>148</v>
      </c>
      <c r="E110" s="38"/>
      <c r="F110" s="189" t="s">
        <v>161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148</v>
      </c>
      <c r="AU110" s="19" t="s">
        <v>83</v>
      </c>
    </row>
    <row r="111" spans="2:51" s="14" customFormat="1" ht="11.25">
      <c r="B111" s="204"/>
      <c r="C111" s="205"/>
      <c r="D111" s="195" t="s">
        <v>150</v>
      </c>
      <c r="E111" s="206" t="s">
        <v>19</v>
      </c>
      <c r="F111" s="207" t="s">
        <v>162</v>
      </c>
      <c r="G111" s="205"/>
      <c r="H111" s="208">
        <v>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150</v>
      </c>
      <c r="AU111" s="214" t="s">
        <v>83</v>
      </c>
      <c r="AV111" s="14" t="s">
        <v>83</v>
      </c>
      <c r="AW111" s="14" t="s">
        <v>34</v>
      </c>
      <c r="AX111" s="14" t="s">
        <v>81</v>
      </c>
      <c r="AY111" s="214" t="s">
        <v>138</v>
      </c>
    </row>
    <row r="112" spans="1:65" s="2" customFormat="1" ht="21.75" customHeight="1">
      <c r="A112" s="36"/>
      <c r="B112" s="37"/>
      <c r="C112" s="175" t="s">
        <v>146</v>
      </c>
      <c r="D112" s="175" t="s">
        <v>141</v>
      </c>
      <c r="E112" s="176" t="s">
        <v>163</v>
      </c>
      <c r="F112" s="177" t="s">
        <v>164</v>
      </c>
      <c r="G112" s="178" t="s">
        <v>144</v>
      </c>
      <c r="H112" s="179">
        <v>3</v>
      </c>
      <c r="I112" s="180"/>
      <c r="J112" s="181">
        <f>ROUND(I112*H112,2)</f>
        <v>0</v>
      </c>
      <c r="K112" s="177" t="s">
        <v>145</v>
      </c>
      <c r="L112" s="41"/>
      <c r="M112" s="182" t="s">
        <v>19</v>
      </c>
      <c r="N112" s="183" t="s">
        <v>44</v>
      </c>
      <c r="O112" s="66"/>
      <c r="P112" s="184">
        <f>O112*H112</f>
        <v>0</v>
      </c>
      <c r="Q112" s="184">
        <v>0.00565</v>
      </c>
      <c r="R112" s="184">
        <f>Q112*H112</f>
        <v>0.01695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146</v>
      </c>
      <c r="AT112" s="186" t="s">
        <v>141</v>
      </c>
      <c r="AU112" s="186" t="s">
        <v>83</v>
      </c>
      <c r="AY112" s="19" t="s">
        <v>138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81</v>
      </c>
      <c r="BK112" s="187">
        <f>ROUND(I112*H112,2)</f>
        <v>0</v>
      </c>
      <c r="BL112" s="19" t="s">
        <v>146</v>
      </c>
      <c r="BM112" s="186" t="s">
        <v>165</v>
      </c>
    </row>
    <row r="113" spans="1:47" s="2" customFormat="1" ht="11.25">
      <c r="A113" s="36"/>
      <c r="B113" s="37"/>
      <c r="C113" s="38"/>
      <c r="D113" s="188" t="s">
        <v>148</v>
      </c>
      <c r="E113" s="38"/>
      <c r="F113" s="189" t="s">
        <v>166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148</v>
      </c>
      <c r="AU113" s="19" t="s">
        <v>83</v>
      </c>
    </row>
    <row r="114" spans="2:51" s="13" customFormat="1" ht="11.25">
      <c r="B114" s="193"/>
      <c r="C114" s="194"/>
      <c r="D114" s="195" t="s">
        <v>150</v>
      </c>
      <c r="E114" s="196" t="s">
        <v>19</v>
      </c>
      <c r="F114" s="197" t="s">
        <v>151</v>
      </c>
      <c r="G114" s="194"/>
      <c r="H114" s="196" t="s">
        <v>19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150</v>
      </c>
      <c r="AU114" s="203" t="s">
        <v>83</v>
      </c>
      <c r="AV114" s="13" t="s">
        <v>81</v>
      </c>
      <c r="AW114" s="13" t="s">
        <v>34</v>
      </c>
      <c r="AX114" s="13" t="s">
        <v>73</v>
      </c>
      <c r="AY114" s="203" t="s">
        <v>138</v>
      </c>
    </row>
    <row r="115" spans="2:51" s="14" customFormat="1" ht="11.25">
      <c r="B115" s="204"/>
      <c r="C115" s="205"/>
      <c r="D115" s="195" t="s">
        <v>150</v>
      </c>
      <c r="E115" s="206" t="s">
        <v>19</v>
      </c>
      <c r="F115" s="207" t="s">
        <v>167</v>
      </c>
      <c r="G115" s="205"/>
      <c r="H115" s="208">
        <v>1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150</v>
      </c>
      <c r="AU115" s="214" t="s">
        <v>83</v>
      </c>
      <c r="AV115" s="14" t="s">
        <v>83</v>
      </c>
      <c r="AW115" s="14" t="s">
        <v>34</v>
      </c>
      <c r="AX115" s="14" t="s">
        <v>73</v>
      </c>
      <c r="AY115" s="214" t="s">
        <v>138</v>
      </c>
    </row>
    <row r="116" spans="2:51" s="14" customFormat="1" ht="11.25">
      <c r="B116" s="204"/>
      <c r="C116" s="205"/>
      <c r="D116" s="195" t="s">
        <v>150</v>
      </c>
      <c r="E116" s="206" t="s">
        <v>19</v>
      </c>
      <c r="F116" s="207" t="s">
        <v>168</v>
      </c>
      <c r="G116" s="205"/>
      <c r="H116" s="208">
        <v>1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150</v>
      </c>
      <c r="AU116" s="214" t="s">
        <v>83</v>
      </c>
      <c r="AV116" s="14" t="s">
        <v>83</v>
      </c>
      <c r="AW116" s="14" t="s">
        <v>34</v>
      </c>
      <c r="AX116" s="14" t="s">
        <v>73</v>
      </c>
      <c r="AY116" s="214" t="s">
        <v>138</v>
      </c>
    </row>
    <row r="117" spans="2:51" s="14" customFormat="1" ht="11.25">
      <c r="B117" s="204"/>
      <c r="C117" s="205"/>
      <c r="D117" s="195" t="s">
        <v>150</v>
      </c>
      <c r="E117" s="206" t="s">
        <v>19</v>
      </c>
      <c r="F117" s="207" t="s">
        <v>169</v>
      </c>
      <c r="G117" s="205"/>
      <c r="H117" s="208">
        <v>1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150</v>
      </c>
      <c r="AU117" s="214" t="s">
        <v>83</v>
      </c>
      <c r="AV117" s="14" t="s">
        <v>83</v>
      </c>
      <c r="AW117" s="14" t="s">
        <v>34</v>
      </c>
      <c r="AX117" s="14" t="s">
        <v>73</v>
      </c>
      <c r="AY117" s="214" t="s">
        <v>138</v>
      </c>
    </row>
    <row r="118" spans="2:51" s="15" customFormat="1" ht="11.25">
      <c r="B118" s="215"/>
      <c r="C118" s="216"/>
      <c r="D118" s="195" t="s">
        <v>150</v>
      </c>
      <c r="E118" s="217" t="s">
        <v>19</v>
      </c>
      <c r="F118" s="218" t="s">
        <v>170</v>
      </c>
      <c r="G118" s="216"/>
      <c r="H118" s="219">
        <v>3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150</v>
      </c>
      <c r="AU118" s="225" t="s">
        <v>83</v>
      </c>
      <c r="AV118" s="15" t="s">
        <v>146</v>
      </c>
      <c r="AW118" s="15" t="s">
        <v>34</v>
      </c>
      <c r="AX118" s="15" t="s">
        <v>81</v>
      </c>
      <c r="AY118" s="225" t="s">
        <v>138</v>
      </c>
    </row>
    <row r="119" spans="1:65" s="2" customFormat="1" ht="24.2" customHeight="1">
      <c r="A119" s="36"/>
      <c r="B119" s="37"/>
      <c r="C119" s="175" t="s">
        <v>171</v>
      </c>
      <c r="D119" s="175" t="s">
        <v>141</v>
      </c>
      <c r="E119" s="176" t="s">
        <v>172</v>
      </c>
      <c r="F119" s="177" t="s">
        <v>173</v>
      </c>
      <c r="G119" s="178" t="s">
        <v>174</v>
      </c>
      <c r="H119" s="179">
        <v>0.6</v>
      </c>
      <c r="I119" s="180"/>
      <c r="J119" s="181">
        <f>ROUND(I119*H119,2)</f>
        <v>0</v>
      </c>
      <c r="K119" s="177" t="s">
        <v>145</v>
      </c>
      <c r="L119" s="41"/>
      <c r="M119" s="182" t="s">
        <v>19</v>
      </c>
      <c r="N119" s="183" t="s">
        <v>44</v>
      </c>
      <c r="O119" s="66"/>
      <c r="P119" s="184">
        <f>O119*H119</f>
        <v>0</v>
      </c>
      <c r="Q119" s="184">
        <v>0.25365</v>
      </c>
      <c r="R119" s="184">
        <f>Q119*H119</f>
        <v>0.15219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146</v>
      </c>
      <c r="AT119" s="186" t="s">
        <v>141</v>
      </c>
      <c r="AU119" s="186" t="s">
        <v>83</v>
      </c>
      <c r="AY119" s="19" t="s">
        <v>138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81</v>
      </c>
      <c r="BK119" s="187">
        <f>ROUND(I119*H119,2)</f>
        <v>0</v>
      </c>
      <c r="BL119" s="19" t="s">
        <v>146</v>
      </c>
      <c r="BM119" s="186" t="s">
        <v>175</v>
      </c>
    </row>
    <row r="120" spans="1:47" s="2" customFormat="1" ht="11.25">
      <c r="A120" s="36"/>
      <c r="B120" s="37"/>
      <c r="C120" s="38"/>
      <c r="D120" s="188" t="s">
        <v>148</v>
      </c>
      <c r="E120" s="38"/>
      <c r="F120" s="189" t="s">
        <v>176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148</v>
      </c>
      <c r="AU120" s="19" t="s">
        <v>83</v>
      </c>
    </row>
    <row r="121" spans="2:51" s="13" customFormat="1" ht="11.25">
      <c r="B121" s="193"/>
      <c r="C121" s="194"/>
      <c r="D121" s="195" t="s">
        <v>150</v>
      </c>
      <c r="E121" s="196" t="s">
        <v>19</v>
      </c>
      <c r="F121" s="197" t="s">
        <v>151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150</v>
      </c>
      <c r="AU121" s="203" t="s">
        <v>83</v>
      </c>
      <c r="AV121" s="13" t="s">
        <v>81</v>
      </c>
      <c r="AW121" s="13" t="s">
        <v>34</v>
      </c>
      <c r="AX121" s="13" t="s">
        <v>73</v>
      </c>
      <c r="AY121" s="203" t="s">
        <v>138</v>
      </c>
    </row>
    <row r="122" spans="2:51" s="14" customFormat="1" ht="11.25">
      <c r="B122" s="204"/>
      <c r="C122" s="205"/>
      <c r="D122" s="195" t="s">
        <v>150</v>
      </c>
      <c r="E122" s="206" t="s">
        <v>19</v>
      </c>
      <c r="F122" s="207" t="s">
        <v>177</v>
      </c>
      <c r="G122" s="205"/>
      <c r="H122" s="208">
        <v>0.6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150</v>
      </c>
      <c r="AU122" s="214" t="s">
        <v>83</v>
      </c>
      <c r="AV122" s="14" t="s">
        <v>83</v>
      </c>
      <c r="AW122" s="14" t="s">
        <v>34</v>
      </c>
      <c r="AX122" s="14" t="s">
        <v>81</v>
      </c>
      <c r="AY122" s="214" t="s">
        <v>138</v>
      </c>
    </row>
    <row r="123" spans="1:65" s="2" customFormat="1" ht="24.2" customHeight="1">
      <c r="A123" s="36"/>
      <c r="B123" s="37"/>
      <c r="C123" s="175" t="s">
        <v>178</v>
      </c>
      <c r="D123" s="175" t="s">
        <v>141</v>
      </c>
      <c r="E123" s="176" t="s">
        <v>179</v>
      </c>
      <c r="F123" s="177" t="s">
        <v>180</v>
      </c>
      <c r="G123" s="178" t="s">
        <v>174</v>
      </c>
      <c r="H123" s="179">
        <v>22.238</v>
      </c>
      <c r="I123" s="180"/>
      <c r="J123" s="181">
        <f>ROUND(I123*H123,2)</f>
        <v>0</v>
      </c>
      <c r="K123" s="177" t="s">
        <v>145</v>
      </c>
      <c r="L123" s="41"/>
      <c r="M123" s="182" t="s">
        <v>19</v>
      </c>
      <c r="N123" s="183" t="s">
        <v>44</v>
      </c>
      <c r="O123" s="66"/>
      <c r="P123" s="184">
        <f>O123*H123</f>
        <v>0</v>
      </c>
      <c r="Q123" s="184">
        <v>0.06848</v>
      </c>
      <c r="R123" s="184">
        <f>Q123*H123</f>
        <v>1.52285824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146</v>
      </c>
      <c r="AT123" s="186" t="s">
        <v>141</v>
      </c>
      <c r="AU123" s="186" t="s">
        <v>83</v>
      </c>
      <c r="AY123" s="19" t="s">
        <v>138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81</v>
      </c>
      <c r="BK123" s="187">
        <f>ROUND(I123*H123,2)</f>
        <v>0</v>
      </c>
      <c r="BL123" s="19" t="s">
        <v>146</v>
      </c>
      <c r="BM123" s="186" t="s">
        <v>181</v>
      </c>
    </row>
    <row r="124" spans="1:47" s="2" customFormat="1" ht="11.25">
      <c r="A124" s="36"/>
      <c r="B124" s="37"/>
      <c r="C124" s="38"/>
      <c r="D124" s="188" t="s">
        <v>148</v>
      </c>
      <c r="E124" s="38"/>
      <c r="F124" s="189" t="s">
        <v>182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148</v>
      </c>
      <c r="AU124" s="19" t="s">
        <v>83</v>
      </c>
    </row>
    <row r="125" spans="2:51" s="14" customFormat="1" ht="11.25">
      <c r="B125" s="204"/>
      <c r="C125" s="205"/>
      <c r="D125" s="195" t="s">
        <v>150</v>
      </c>
      <c r="E125" s="206" t="s">
        <v>19</v>
      </c>
      <c r="F125" s="207" t="s">
        <v>183</v>
      </c>
      <c r="G125" s="205"/>
      <c r="H125" s="208">
        <v>22.238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150</v>
      </c>
      <c r="AU125" s="214" t="s">
        <v>83</v>
      </c>
      <c r="AV125" s="14" t="s">
        <v>83</v>
      </c>
      <c r="AW125" s="14" t="s">
        <v>34</v>
      </c>
      <c r="AX125" s="14" t="s">
        <v>81</v>
      </c>
      <c r="AY125" s="214" t="s">
        <v>138</v>
      </c>
    </row>
    <row r="126" spans="1:65" s="2" customFormat="1" ht="16.5" customHeight="1">
      <c r="A126" s="36"/>
      <c r="B126" s="37"/>
      <c r="C126" s="175" t="s">
        <v>184</v>
      </c>
      <c r="D126" s="175" t="s">
        <v>141</v>
      </c>
      <c r="E126" s="176" t="s">
        <v>185</v>
      </c>
      <c r="F126" s="177" t="s">
        <v>186</v>
      </c>
      <c r="G126" s="178" t="s">
        <v>187</v>
      </c>
      <c r="H126" s="179">
        <v>13.815</v>
      </c>
      <c r="I126" s="180"/>
      <c r="J126" s="181">
        <f>ROUND(I126*H126,2)</f>
        <v>0</v>
      </c>
      <c r="K126" s="177" t="s">
        <v>145</v>
      </c>
      <c r="L126" s="41"/>
      <c r="M126" s="182" t="s">
        <v>19</v>
      </c>
      <c r="N126" s="183" t="s">
        <v>44</v>
      </c>
      <c r="O126" s="66"/>
      <c r="P126" s="184">
        <f>O126*H126</f>
        <v>0</v>
      </c>
      <c r="Q126" s="184">
        <v>8E-05</v>
      </c>
      <c r="R126" s="184">
        <f>Q126*H126</f>
        <v>0.0011052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146</v>
      </c>
      <c r="AT126" s="186" t="s">
        <v>141</v>
      </c>
      <c r="AU126" s="186" t="s">
        <v>83</v>
      </c>
      <c r="AY126" s="19" t="s">
        <v>138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81</v>
      </c>
      <c r="BK126" s="187">
        <f>ROUND(I126*H126,2)</f>
        <v>0</v>
      </c>
      <c r="BL126" s="19" t="s">
        <v>146</v>
      </c>
      <c r="BM126" s="186" t="s">
        <v>188</v>
      </c>
    </row>
    <row r="127" spans="1:47" s="2" customFormat="1" ht="11.25">
      <c r="A127" s="36"/>
      <c r="B127" s="37"/>
      <c r="C127" s="38"/>
      <c r="D127" s="188" t="s">
        <v>148</v>
      </c>
      <c r="E127" s="38"/>
      <c r="F127" s="189" t="s">
        <v>189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148</v>
      </c>
      <c r="AU127" s="19" t="s">
        <v>83</v>
      </c>
    </row>
    <row r="128" spans="2:51" s="14" customFormat="1" ht="11.25">
      <c r="B128" s="204"/>
      <c r="C128" s="205"/>
      <c r="D128" s="195" t="s">
        <v>150</v>
      </c>
      <c r="E128" s="206" t="s">
        <v>19</v>
      </c>
      <c r="F128" s="207" t="s">
        <v>190</v>
      </c>
      <c r="G128" s="205"/>
      <c r="H128" s="208">
        <v>13.815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150</v>
      </c>
      <c r="AU128" s="214" t="s">
        <v>83</v>
      </c>
      <c r="AV128" s="14" t="s">
        <v>83</v>
      </c>
      <c r="AW128" s="14" t="s">
        <v>34</v>
      </c>
      <c r="AX128" s="14" t="s">
        <v>81</v>
      </c>
      <c r="AY128" s="214" t="s">
        <v>138</v>
      </c>
    </row>
    <row r="129" spans="1:65" s="2" customFormat="1" ht="16.5" customHeight="1">
      <c r="A129" s="36"/>
      <c r="B129" s="37"/>
      <c r="C129" s="175" t="s">
        <v>191</v>
      </c>
      <c r="D129" s="175" t="s">
        <v>141</v>
      </c>
      <c r="E129" s="176" t="s">
        <v>192</v>
      </c>
      <c r="F129" s="177" t="s">
        <v>193</v>
      </c>
      <c r="G129" s="178" t="s">
        <v>187</v>
      </c>
      <c r="H129" s="179">
        <v>7.2</v>
      </c>
      <c r="I129" s="180"/>
      <c r="J129" s="181">
        <f>ROUND(I129*H129,2)</f>
        <v>0</v>
      </c>
      <c r="K129" s="177" t="s">
        <v>145</v>
      </c>
      <c r="L129" s="41"/>
      <c r="M129" s="182" t="s">
        <v>19</v>
      </c>
      <c r="N129" s="183" t="s">
        <v>44</v>
      </c>
      <c r="O129" s="66"/>
      <c r="P129" s="184">
        <f>O129*H129</f>
        <v>0</v>
      </c>
      <c r="Q129" s="184">
        <v>0.00013</v>
      </c>
      <c r="R129" s="184">
        <f>Q129*H129</f>
        <v>0.000936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146</v>
      </c>
      <c r="AT129" s="186" t="s">
        <v>141</v>
      </c>
      <c r="AU129" s="186" t="s">
        <v>83</v>
      </c>
      <c r="AY129" s="19" t="s">
        <v>138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81</v>
      </c>
      <c r="BK129" s="187">
        <f>ROUND(I129*H129,2)</f>
        <v>0</v>
      </c>
      <c r="BL129" s="19" t="s">
        <v>146</v>
      </c>
      <c r="BM129" s="186" t="s">
        <v>194</v>
      </c>
    </row>
    <row r="130" spans="1:47" s="2" customFormat="1" ht="11.25">
      <c r="A130" s="36"/>
      <c r="B130" s="37"/>
      <c r="C130" s="38"/>
      <c r="D130" s="188" t="s">
        <v>148</v>
      </c>
      <c r="E130" s="38"/>
      <c r="F130" s="189" t="s">
        <v>195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148</v>
      </c>
      <c r="AU130" s="19" t="s">
        <v>83</v>
      </c>
    </row>
    <row r="131" spans="2:51" s="14" customFormat="1" ht="11.25">
      <c r="B131" s="204"/>
      <c r="C131" s="205"/>
      <c r="D131" s="195" t="s">
        <v>150</v>
      </c>
      <c r="E131" s="206" t="s">
        <v>19</v>
      </c>
      <c r="F131" s="207" t="s">
        <v>196</v>
      </c>
      <c r="G131" s="205"/>
      <c r="H131" s="208">
        <v>7.2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150</v>
      </c>
      <c r="AU131" s="214" t="s">
        <v>83</v>
      </c>
      <c r="AV131" s="14" t="s">
        <v>83</v>
      </c>
      <c r="AW131" s="14" t="s">
        <v>34</v>
      </c>
      <c r="AX131" s="14" t="s">
        <v>81</v>
      </c>
      <c r="AY131" s="214" t="s">
        <v>138</v>
      </c>
    </row>
    <row r="132" spans="2:63" s="12" customFormat="1" ht="22.9" customHeight="1">
      <c r="B132" s="159"/>
      <c r="C132" s="160"/>
      <c r="D132" s="161" t="s">
        <v>72</v>
      </c>
      <c r="E132" s="173" t="s">
        <v>146</v>
      </c>
      <c r="F132" s="173" t="s">
        <v>197</v>
      </c>
      <c r="G132" s="160"/>
      <c r="H132" s="160"/>
      <c r="I132" s="163"/>
      <c r="J132" s="174">
        <f>BK132</f>
        <v>0</v>
      </c>
      <c r="K132" s="160"/>
      <c r="L132" s="165"/>
      <c r="M132" s="166"/>
      <c r="N132" s="167"/>
      <c r="O132" s="167"/>
      <c r="P132" s="168">
        <f>SUM(P133:P136)</f>
        <v>0</v>
      </c>
      <c r="Q132" s="167"/>
      <c r="R132" s="168">
        <f>SUM(R133:R136)</f>
        <v>0.04983</v>
      </c>
      <c r="S132" s="167"/>
      <c r="T132" s="169">
        <f>SUM(T133:T136)</f>
        <v>0</v>
      </c>
      <c r="AR132" s="170" t="s">
        <v>81</v>
      </c>
      <c r="AT132" s="171" t="s">
        <v>72</v>
      </c>
      <c r="AU132" s="171" t="s">
        <v>81</v>
      </c>
      <c r="AY132" s="170" t="s">
        <v>138</v>
      </c>
      <c r="BK132" s="172">
        <f>SUM(BK133:BK136)</f>
        <v>0</v>
      </c>
    </row>
    <row r="133" spans="1:65" s="2" customFormat="1" ht="24.2" customHeight="1">
      <c r="A133" s="36"/>
      <c r="B133" s="37"/>
      <c r="C133" s="175" t="s">
        <v>198</v>
      </c>
      <c r="D133" s="175" t="s">
        <v>141</v>
      </c>
      <c r="E133" s="176" t="s">
        <v>199</v>
      </c>
      <c r="F133" s="177" t="s">
        <v>200</v>
      </c>
      <c r="G133" s="178" t="s">
        <v>144</v>
      </c>
      <c r="H133" s="179">
        <v>1</v>
      </c>
      <c r="I133" s="180"/>
      <c r="J133" s="181">
        <f>ROUND(I133*H133,2)</f>
        <v>0</v>
      </c>
      <c r="K133" s="177" t="s">
        <v>145</v>
      </c>
      <c r="L133" s="41"/>
      <c r="M133" s="182" t="s">
        <v>19</v>
      </c>
      <c r="N133" s="183" t="s">
        <v>44</v>
      </c>
      <c r="O133" s="66"/>
      <c r="P133" s="184">
        <f>O133*H133</f>
        <v>0</v>
      </c>
      <c r="Q133" s="184">
        <v>0.04983</v>
      </c>
      <c r="R133" s="184">
        <f>Q133*H133</f>
        <v>0.04983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146</v>
      </c>
      <c r="AT133" s="186" t="s">
        <v>141</v>
      </c>
      <c r="AU133" s="186" t="s">
        <v>83</v>
      </c>
      <c r="AY133" s="19" t="s">
        <v>138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81</v>
      </c>
      <c r="BK133" s="187">
        <f>ROUND(I133*H133,2)</f>
        <v>0</v>
      </c>
      <c r="BL133" s="19" t="s">
        <v>146</v>
      </c>
      <c r="BM133" s="186" t="s">
        <v>201</v>
      </c>
    </row>
    <row r="134" spans="1:47" s="2" customFormat="1" ht="11.25">
      <c r="A134" s="36"/>
      <c r="B134" s="37"/>
      <c r="C134" s="38"/>
      <c r="D134" s="188" t="s">
        <v>148</v>
      </c>
      <c r="E134" s="38"/>
      <c r="F134" s="189" t="s">
        <v>202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148</v>
      </c>
      <c r="AU134" s="19" t="s">
        <v>83</v>
      </c>
    </row>
    <row r="135" spans="2:51" s="13" customFormat="1" ht="11.25">
      <c r="B135" s="193"/>
      <c r="C135" s="194"/>
      <c r="D135" s="195" t="s">
        <v>150</v>
      </c>
      <c r="E135" s="196" t="s">
        <v>19</v>
      </c>
      <c r="F135" s="197" t="s">
        <v>203</v>
      </c>
      <c r="G135" s="194"/>
      <c r="H135" s="196" t="s">
        <v>19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150</v>
      </c>
      <c r="AU135" s="203" t="s">
        <v>83</v>
      </c>
      <c r="AV135" s="13" t="s">
        <v>81</v>
      </c>
      <c r="AW135" s="13" t="s">
        <v>34</v>
      </c>
      <c r="AX135" s="13" t="s">
        <v>73</v>
      </c>
      <c r="AY135" s="203" t="s">
        <v>138</v>
      </c>
    </row>
    <row r="136" spans="2:51" s="14" customFormat="1" ht="11.25">
      <c r="B136" s="204"/>
      <c r="C136" s="205"/>
      <c r="D136" s="195" t="s">
        <v>150</v>
      </c>
      <c r="E136" s="206" t="s">
        <v>19</v>
      </c>
      <c r="F136" s="207" t="s">
        <v>204</v>
      </c>
      <c r="G136" s="205"/>
      <c r="H136" s="208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150</v>
      </c>
      <c r="AU136" s="214" t="s">
        <v>83</v>
      </c>
      <c r="AV136" s="14" t="s">
        <v>83</v>
      </c>
      <c r="AW136" s="14" t="s">
        <v>34</v>
      </c>
      <c r="AX136" s="14" t="s">
        <v>81</v>
      </c>
      <c r="AY136" s="214" t="s">
        <v>138</v>
      </c>
    </row>
    <row r="137" spans="2:63" s="12" customFormat="1" ht="22.9" customHeight="1">
      <c r="B137" s="159"/>
      <c r="C137" s="160"/>
      <c r="D137" s="161" t="s">
        <v>72</v>
      </c>
      <c r="E137" s="173" t="s">
        <v>178</v>
      </c>
      <c r="F137" s="173" t="s">
        <v>205</v>
      </c>
      <c r="G137" s="160"/>
      <c r="H137" s="160"/>
      <c r="I137" s="163"/>
      <c r="J137" s="174">
        <f>BK137</f>
        <v>0</v>
      </c>
      <c r="K137" s="160"/>
      <c r="L137" s="165"/>
      <c r="M137" s="166"/>
      <c r="N137" s="167"/>
      <c r="O137" s="167"/>
      <c r="P137" s="168">
        <f>SUM(P138:P188)</f>
        <v>0</v>
      </c>
      <c r="Q137" s="167"/>
      <c r="R137" s="168">
        <f>SUM(R138:R188)</f>
        <v>11.51531256</v>
      </c>
      <c r="S137" s="167"/>
      <c r="T137" s="169">
        <f>SUM(T138:T188)</f>
        <v>0</v>
      </c>
      <c r="AR137" s="170" t="s">
        <v>81</v>
      </c>
      <c r="AT137" s="171" t="s">
        <v>72</v>
      </c>
      <c r="AU137" s="171" t="s">
        <v>81</v>
      </c>
      <c r="AY137" s="170" t="s">
        <v>138</v>
      </c>
      <c r="BK137" s="172">
        <f>SUM(BK138:BK188)</f>
        <v>0</v>
      </c>
    </row>
    <row r="138" spans="1:65" s="2" customFormat="1" ht="21.75" customHeight="1">
      <c r="A138" s="36"/>
      <c r="B138" s="37"/>
      <c r="C138" s="175" t="s">
        <v>206</v>
      </c>
      <c r="D138" s="175" t="s">
        <v>141</v>
      </c>
      <c r="E138" s="176" t="s">
        <v>207</v>
      </c>
      <c r="F138" s="177" t="s">
        <v>208</v>
      </c>
      <c r="G138" s="178" t="s">
        <v>174</v>
      </c>
      <c r="H138" s="179">
        <v>39.184</v>
      </c>
      <c r="I138" s="180"/>
      <c r="J138" s="181">
        <f>ROUND(I138*H138,2)</f>
        <v>0</v>
      </c>
      <c r="K138" s="177" t="s">
        <v>145</v>
      </c>
      <c r="L138" s="41"/>
      <c r="M138" s="182" t="s">
        <v>19</v>
      </c>
      <c r="N138" s="183" t="s">
        <v>44</v>
      </c>
      <c r="O138" s="66"/>
      <c r="P138" s="184">
        <f>O138*H138</f>
        <v>0</v>
      </c>
      <c r="Q138" s="184">
        <v>0.00735</v>
      </c>
      <c r="R138" s="184">
        <f>Q138*H138</f>
        <v>0.2880024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146</v>
      </c>
      <c r="AT138" s="186" t="s">
        <v>141</v>
      </c>
      <c r="AU138" s="186" t="s">
        <v>83</v>
      </c>
      <c r="AY138" s="19" t="s">
        <v>138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81</v>
      </c>
      <c r="BK138" s="187">
        <f>ROUND(I138*H138,2)</f>
        <v>0</v>
      </c>
      <c r="BL138" s="19" t="s">
        <v>146</v>
      </c>
      <c r="BM138" s="186" t="s">
        <v>209</v>
      </c>
    </row>
    <row r="139" spans="1:47" s="2" customFormat="1" ht="11.25">
      <c r="A139" s="36"/>
      <c r="B139" s="37"/>
      <c r="C139" s="38"/>
      <c r="D139" s="188" t="s">
        <v>148</v>
      </c>
      <c r="E139" s="38"/>
      <c r="F139" s="189" t="s">
        <v>210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148</v>
      </c>
      <c r="AU139" s="19" t="s">
        <v>83</v>
      </c>
    </row>
    <row r="140" spans="1:65" s="2" customFormat="1" ht="24.2" customHeight="1">
      <c r="A140" s="36"/>
      <c r="B140" s="37"/>
      <c r="C140" s="175" t="s">
        <v>211</v>
      </c>
      <c r="D140" s="175" t="s">
        <v>141</v>
      </c>
      <c r="E140" s="176" t="s">
        <v>212</v>
      </c>
      <c r="F140" s="177" t="s">
        <v>213</v>
      </c>
      <c r="G140" s="178" t="s">
        <v>174</v>
      </c>
      <c r="H140" s="179">
        <v>39.184</v>
      </c>
      <c r="I140" s="180"/>
      <c r="J140" s="181">
        <f>ROUND(I140*H140,2)</f>
        <v>0</v>
      </c>
      <c r="K140" s="177" t="s">
        <v>145</v>
      </c>
      <c r="L140" s="41"/>
      <c r="M140" s="182" t="s">
        <v>19</v>
      </c>
      <c r="N140" s="183" t="s">
        <v>44</v>
      </c>
      <c r="O140" s="66"/>
      <c r="P140" s="184">
        <f>O140*H140</f>
        <v>0</v>
      </c>
      <c r="Q140" s="184">
        <v>0.01838</v>
      </c>
      <c r="R140" s="184">
        <f>Q140*H140</f>
        <v>0.7202019199999999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146</v>
      </c>
      <c r="AT140" s="186" t="s">
        <v>141</v>
      </c>
      <c r="AU140" s="186" t="s">
        <v>83</v>
      </c>
      <c r="AY140" s="19" t="s">
        <v>138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81</v>
      </c>
      <c r="BK140" s="187">
        <f>ROUND(I140*H140,2)</f>
        <v>0</v>
      </c>
      <c r="BL140" s="19" t="s">
        <v>146</v>
      </c>
      <c r="BM140" s="186" t="s">
        <v>214</v>
      </c>
    </row>
    <row r="141" spans="1:47" s="2" customFormat="1" ht="11.25">
      <c r="A141" s="36"/>
      <c r="B141" s="37"/>
      <c r="C141" s="38"/>
      <c r="D141" s="188" t="s">
        <v>148</v>
      </c>
      <c r="E141" s="38"/>
      <c r="F141" s="189" t="s">
        <v>215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148</v>
      </c>
      <c r="AU141" s="19" t="s">
        <v>83</v>
      </c>
    </row>
    <row r="142" spans="2:51" s="14" customFormat="1" ht="11.25">
      <c r="B142" s="204"/>
      <c r="C142" s="205"/>
      <c r="D142" s="195" t="s">
        <v>150</v>
      </c>
      <c r="E142" s="206" t="s">
        <v>19</v>
      </c>
      <c r="F142" s="207" t="s">
        <v>216</v>
      </c>
      <c r="G142" s="205"/>
      <c r="H142" s="208">
        <v>39.184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150</v>
      </c>
      <c r="AU142" s="214" t="s">
        <v>83</v>
      </c>
      <c r="AV142" s="14" t="s">
        <v>83</v>
      </c>
      <c r="AW142" s="14" t="s">
        <v>34</v>
      </c>
      <c r="AX142" s="14" t="s">
        <v>81</v>
      </c>
      <c r="AY142" s="214" t="s">
        <v>138</v>
      </c>
    </row>
    <row r="143" spans="1:65" s="2" customFormat="1" ht="24.2" customHeight="1">
      <c r="A143" s="36"/>
      <c r="B143" s="37"/>
      <c r="C143" s="175" t="s">
        <v>217</v>
      </c>
      <c r="D143" s="175" t="s">
        <v>141</v>
      </c>
      <c r="E143" s="176" t="s">
        <v>218</v>
      </c>
      <c r="F143" s="177" t="s">
        <v>219</v>
      </c>
      <c r="G143" s="178" t="s">
        <v>174</v>
      </c>
      <c r="H143" s="179">
        <v>78.368</v>
      </c>
      <c r="I143" s="180"/>
      <c r="J143" s="181">
        <f>ROUND(I143*H143,2)</f>
        <v>0</v>
      </c>
      <c r="K143" s="177" t="s">
        <v>145</v>
      </c>
      <c r="L143" s="41"/>
      <c r="M143" s="182" t="s">
        <v>19</v>
      </c>
      <c r="N143" s="183" t="s">
        <v>44</v>
      </c>
      <c r="O143" s="66"/>
      <c r="P143" s="184">
        <f>O143*H143</f>
        <v>0</v>
      </c>
      <c r="Q143" s="184">
        <v>0.0079</v>
      </c>
      <c r="R143" s="184">
        <f>Q143*H143</f>
        <v>0.6191072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146</v>
      </c>
      <c r="AT143" s="186" t="s">
        <v>141</v>
      </c>
      <c r="AU143" s="186" t="s">
        <v>83</v>
      </c>
      <c r="AY143" s="19" t="s">
        <v>138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81</v>
      </c>
      <c r="BK143" s="187">
        <f>ROUND(I143*H143,2)</f>
        <v>0</v>
      </c>
      <c r="BL143" s="19" t="s">
        <v>146</v>
      </c>
      <c r="BM143" s="186" t="s">
        <v>220</v>
      </c>
    </row>
    <row r="144" spans="1:47" s="2" customFormat="1" ht="11.25">
      <c r="A144" s="36"/>
      <c r="B144" s="37"/>
      <c r="C144" s="38"/>
      <c r="D144" s="188" t="s">
        <v>148</v>
      </c>
      <c r="E144" s="38"/>
      <c r="F144" s="189" t="s">
        <v>221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148</v>
      </c>
      <c r="AU144" s="19" t="s">
        <v>83</v>
      </c>
    </row>
    <row r="145" spans="2:51" s="14" customFormat="1" ht="11.25">
      <c r="B145" s="204"/>
      <c r="C145" s="205"/>
      <c r="D145" s="195" t="s">
        <v>150</v>
      </c>
      <c r="E145" s="206" t="s">
        <v>19</v>
      </c>
      <c r="F145" s="207" t="s">
        <v>222</v>
      </c>
      <c r="G145" s="205"/>
      <c r="H145" s="208">
        <v>78.368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150</v>
      </c>
      <c r="AU145" s="214" t="s">
        <v>83</v>
      </c>
      <c r="AV145" s="14" t="s">
        <v>83</v>
      </c>
      <c r="AW145" s="14" t="s">
        <v>34</v>
      </c>
      <c r="AX145" s="14" t="s">
        <v>81</v>
      </c>
      <c r="AY145" s="214" t="s">
        <v>138</v>
      </c>
    </row>
    <row r="146" spans="1:65" s="2" customFormat="1" ht="21.75" customHeight="1">
      <c r="A146" s="36"/>
      <c r="B146" s="37"/>
      <c r="C146" s="175" t="s">
        <v>223</v>
      </c>
      <c r="D146" s="175" t="s">
        <v>141</v>
      </c>
      <c r="E146" s="176" t="s">
        <v>224</v>
      </c>
      <c r="F146" s="177" t="s">
        <v>225</v>
      </c>
      <c r="G146" s="178" t="s">
        <v>144</v>
      </c>
      <c r="H146" s="179">
        <v>8</v>
      </c>
      <c r="I146" s="180"/>
      <c r="J146" s="181">
        <f>ROUND(I146*H146,2)</f>
        <v>0</v>
      </c>
      <c r="K146" s="177" t="s">
        <v>145</v>
      </c>
      <c r="L146" s="41"/>
      <c r="M146" s="182" t="s">
        <v>19</v>
      </c>
      <c r="N146" s="183" t="s">
        <v>44</v>
      </c>
      <c r="O146" s="66"/>
      <c r="P146" s="184">
        <f>O146*H146</f>
        <v>0</v>
      </c>
      <c r="Q146" s="184">
        <v>0.00376</v>
      </c>
      <c r="R146" s="184">
        <f>Q146*H146</f>
        <v>0.03008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146</v>
      </c>
      <c r="AT146" s="186" t="s">
        <v>141</v>
      </c>
      <c r="AU146" s="186" t="s">
        <v>83</v>
      </c>
      <c r="AY146" s="19" t="s">
        <v>138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81</v>
      </c>
      <c r="BK146" s="187">
        <f>ROUND(I146*H146,2)</f>
        <v>0</v>
      </c>
      <c r="BL146" s="19" t="s">
        <v>146</v>
      </c>
      <c r="BM146" s="186" t="s">
        <v>226</v>
      </c>
    </row>
    <row r="147" spans="1:47" s="2" customFormat="1" ht="11.25">
      <c r="A147" s="36"/>
      <c r="B147" s="37"/>
      <c r="C147" s="38"/>
      <c r="D147" s="188" t="s">
        <v>148</v>
      </c>
      <c r="E147" s="38"/>
      <c r="F147" s="189" t="s">
        <v>227</v>
      </c>
      <c r="G147" s="38"/>
      <c r="H147" s="38"/>
      <c r="I147" s="190"/>
      <c r="J147" s="38"/>
      <c r="K147" s="38"/>
      <c r="L147" s="41"/>
      <c r="M147" s="191"/>
      <c r="N147" s="19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148</v>
      </c>
      <c r="AU147" s="19" t="s">
        <v>83</v>
      </c>
    </row>
    <row r="148" spans="2:51" s="13" customFormat="1" ht="11.25">
      <c r="B148" s="193"/>
      <c r="C148" s="194"/>
      <c r="D148" s="195" t="s">
        <v>150</v>
      </c>
      <c r="E148" s="196" t="s">
        <v>19</v>
      </c>
      <c r="F148" s="197" t="s">
        <v>228</v>
      </c>
      <c r="G148" s="194"/>
      <c r="H148" s="196" t="s">
        <v>19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150</v>
      </c>
      <c r="AU148" s="203" t="s">
        <v>83</v>
      </c>
      <c r="AV148" s="13" t="s">
        <v>81</v>
      </c>
      <c r="AW148" s="13" t="s">
        <v>34</v>
      </c>
      <c r="AX148" s="13" t="s">
        <v>73</v>
      </c>
      <c r="AY148" s="203" t="s">
        <v>138</v>
      </c>
    </row>
    <row r="149" spans="2:51" s="14" customFormat="1" ht="11.25">
      <c r="B149" s="204"/>
      <c r="C149" s="205"/>
      <c r="D149" s="195" t="s">
        <v>150</v>
      </c>
      <c r="E149" s="206" t="s">
        <v>19</v>
      </c>
      <c r="F149" s="207" t="s">
        <v>229</v>
      </c>
      <c r="G149" s="205"/>
      <c r="H149" s="208">
        <v>2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150</v>
      </c>
      <c r="AU149" s="214" t="s">
        <v>83</v>
      </c>
      <c r="AV149" s="14" t="s">
        <v>83</v>
      </c>
      <c r="AW149" s="14" t="s">
        <v>34</v>
      </c>
      <c r="AX149" s="14" t="s">
        <v>73</v>
      </c>
      <c r="AY149" s="214" t="s">
        <v>138</v>
      </c>
    </row>
    <row r="150" spans="2:51" s="14" customFormat="1" ht="11.25">
      <c r="B150" s="204"/>
      <c r="C150" s="205"/>
      <c r="D150" s="195" t="s">
        <v>150</v>
      </c>
      <c r="E150" s="206" t="s">
        <v>19</v>
      </c>
      <c r="F150" s="207" t="s">
        <v>230</v>
      </c>
      <c r="G150" s="205"/>
      <c r="H150" s="208">
        <v>2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150</v>
      </c>
      <c r="AU150" s="214" t="s">
        <v>83</v>
      </c>
      <c r="AV150" s="14" t="s">
        <v>83</v>
      </c>
      <c r="AW150" s="14" t="s">
        <v>34</v>
      </c>
      <c r="AX150" s="14" t="s">
        <v>73</v>
      </c>
      <c r="AY150" s="214" t="s">
        <v>138</v>
      </c>
    </row>
    <row r="151" spans="2:51" s="14" customFormat="1" ht="11.25">
      <c r="B151" s="204"/>
      <c r="C151" s="205"/>
      <c r="D151" s="195" t="s">
        <v>150</v>
      </c>
      <c r="E151" s="206" t="s">
        <v>19</v>
      </c>
      <c r="F151" s="207" t="s">
        <v>231</v>
      </c>
      <c r="G151" s="205"/>
      <c r="H151" s="208">
        <v>2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150</v>
      </c>
      <c r="AU151" s="214" t="s">
        <v>83</v>
      </c>
      <c r="AV151" s="14" t="s">
        <v>83</v>
      </c>
      <c r="AW151" s="14" t="s">
        <v>34</v>
      </c>
      <c r="AX151" s="14" t="s">
        <v>73</v>
      </c>
      <c r="AY151" s="214" t="s">
        <v>138</v>
      </c>
    </row>
    <row r="152" spans="2:51" s="14" customFormat="1" ht="11.25">
      <c r="B152" s="204"/>
      <c r="C152" s="205"/>
      <c r="D152" s="195" t="s">
        <v>150</v>
      </c>
      <c r="E152" s="206" t="s">
        <v>19</v>
      </c>
      <c r="F152" s="207" t="s">
        <v>232</v>
      </c>
      <c r="G152" s="205"/>
      <c r="H152" s="208">
        <v>2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150</v>
      </c>
      <c r="AU152" s="214" t="s">
        <v>83</v>
      </c>
      <c r="AV152" s="14" t="s">
        <v>83</v>
      </c>
      <c r="AW152" s="14" t="s">
        <v>34</v>
      </c>
      <c r="AX152" s="14" t="s">
        <v>73</v>
      </c>
      <c r="AY152" s="214" t="s">
        <v>138</v>
      </c>
    </row>
    <row r="153" spans="2:51" s="15" customFormat="1" ht="11.25">
      <c r="B153" s="215"/>
      <c r="C153" s="216"/>
      <c r="D153" s="195" t="s">
        <v>150</v>
      </c>
      <c r="E153" s="217" t="s">
        <v>19</v>
      </c>
      <c r="F153" s="218" t="s">
        <v>170</v>
      </c>
      <c r="G153" s="216"/>
      <c r="H153" s="219">
        <v>8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150</v>
      </c>
      <c r="AU153" s="225" t="s">
        <v>83</v>
      </c>
      <c r="AV153" s="15" t="s">
        <v>146</v>
      </c>
      <c r="AW153" s="15" t="s">
        <v>34</v>
      </c>
      <c r="AX153" s="15" t="s">
        <v>81</v>
      </c>
      <c r="AY153" s="225" t="s">
        <v>138</v>
      </c>
    </row>
    <row r="154" spans="1:65" s="2" customFormat="1" ht="24.2" customHeight="1">
      <c r="A154" s="36"/>
      <c r="B154" s="37"/>
      <c r="C154" s="175" t="s">
        <v>233</v>
      </c>
      <c r="D154" s="175" t="s">
        <v>141</v>
      </c>
      <c r="E154" s="176" t="s">
        <v>234</v>
      </c>
      <c r="F154" s="177" t="s">
        <v>235</v>
      </c>
      <c r="G154" s="178" t="s">
        <v>144</v>
      </c>
      <c r="H154" s="179">
        <v>1</v>
      </c>
      <c r="I154" s="180"/>
      <c r="J154" s="181">
        <f>ROUND(I154*H154,2)</f>
        <v>0</v>
      </c>
      <c r="K154" s="177" t="s">
        <v>145</v>
      </c>
      <c r="L154" s="41"/>
      <c r="M154" s="182" t="s">
        <v>19</v>
      </c>
      <c r="N154" s="183" t="s">
        <v>44</v>
      </c>
      <c r="O154" s="66"/>
      <c r="P154" s="184">
        <f>O154*H154</f>
        <v>0</v>
      </c>
      <c r="Q154" s="184">
        <v>0.0102</v>
      </c>
      <c r="R154" s="184">
        <f>Q154*H154</f>
        <v>0.0102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146</v>
      </c>
      <c r="AT154" s="186" t="s">
        <v>141</v>
      </c>
      <c r="AU154" s="186" t="s">
        <v>83</v>
      </c>
      <c r="AY154" s="19" t="s">
        <v>138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81</v>
      </c>
      <c r="BK154" s="187">
        <f>ROUND(I154*H154,2)</f>
        <v>0</v>
      </c>
      <c r="BL154" s="19" t="s">
        <v>146</v>
      </c>
      <c r="BM154" s="186" t="s">
        <v>236</v>
      </c>
    </row>
    <row r="155" spans="1:47" s="2" customFormat="1" ht="11.25">
      <c r="A155" s="36"/>
      <c r="B155" s="37"/>
      <c r="C155" s="38"/>
      <c r="D155" s="188" t="s">
        <v>148</v>
      </c>
      <c r="E155" s="38"/>
      <c r="F155" s="189" t="s">
        <v>237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148</v>
      </c>
      <c r="AU155" s="19" t="s">
        <v>83</v>
      </c>
    </row>
    <row r="156" spans="2:51" s="13" customFormat="1" ht="11.25">
      <c r="B156" s="193"/>
      <c r="C156" s="194"/>
      <c r="D156" s="195" t="s">
        <v>150</v>
      </c>
      <c r="E156" s="196" t="s">
        <v>19</v>
      </c>
      <c r="F156" s="197" t="s">
        <v>228</v>
      </c>
      <c r="G156" s="194"/>
      <c r="H156" s="196" t="s">
        <v>19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150</v>
      </c>
      <c r="AU156" s="203" t="s">
        <v>83</v>
      </c>
      <c r="AV156" s="13" t="s">
        <v>81</v>
      </c>
      <c r="AW156" s="13" t="s">
        <v>34</v>
      </c>
      <c r="AX156" s="13" t="s">
        <v>73</v>
      </c>
      <c r="AY156" s="203" t="s">
        <v>138</v>
      </c>
    </row>
    <row r="157" spans="2:51" s="14" customFormat="1" ht="11.25">
      <c r="B157" s="204"/>
      <c r="C157" s="205"/>
      <c r="D157" s="195" t="s">
        <v>150</v>
      </c>
      <c r="E157" s="206" t="s">
        <v>19</v>
      </c>
      <c r="F157" s="207" t="s">
        <v>157</v>
      </c>
      <c r="G157" s="205"/>
      <c r="H157" s="208">
        <v>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150</v>
      </c>
      <c r="AU157" s="214" t="s">
        <v>83</v>
      </c>
      <c r="AV157" s="14" t="s">
        <v>83</v>
      </c>
      <c r="AW157" s="14" t="s">
        <v>34</v>
      </c>
      <c r="AX157" s="14" t="s">
        <v>81</v>
      </c>
      <c r="AY157" s="214" t="s">
        <v>138</v>
      </c>
    </row>
    <row r="158" spans="1:65" s="2" customFormat="1" ht="21.75" customHeight="1">
      <c r="A158" s="36"/>
      <c r="B158" s="37"/>
      <c r="C158" s="175" t="s">
        <v>8</v>
      </c>
      <c r="D158" s="175" t="s">
        <v>141</v>
      </c>
      <c r="E158" s="176" t="s">
        <v>238</v>
      </c>
      <c r="F158" s="177" t="s">
        <v>239</v>
      </c>
      <c r="G158" s="178" t="s">
        <v>144</v>
      </c>
      <c r="H158" s="179">
        <v>1</v>
      </c>
      <c r="I158" s="180"/>
      <c r="J158" s="181">
        <f>ROUND(I158*H158,2)</f>
        <v>0</v>
      </c>
      <c r="K158" s="177" t="s">
        <v>145</v>
      </c>
      <c r="L158" s="41"/>
      <c r="M158" s="182" t="s">
        <v>19</v>
      </c>
      <c r="N158" s="183" t="s">
        <v>44</v>
      </c>
      <c r="O158" s="66"/>
      <c r="P158" s="184">
        <f>O158*H158</f>
        <v>0</v>
      </c>
      <c r="Q158" s="184">
        <v>0.0415</v>
      </c>
      <c r="R158" s="184">
        <f>Q158*H158</f>
        <v>0.0415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146</v>
      </c>
      <c r="AT158" s="186" t="s">
        <v>141</v>
      </c>
      <c r="AU158" s="186" t="s">
        <v>83</v>
      </c>
      <c r="AY158" s="19" t="s">
        <v>138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81</v>
      </c>
      <c r="BK158" s="187">
        <f>ROUND(I158*H158,2)</f>
        <v>0</v>
      </c>
      <c r="BL158" s="19" t="s">
        <v>146</v>
      </c>
      <c r="BM158" s="186" t="s">
        <v>240</v>
      </c>
    </row>
    <row r="159" spans="1:47" s="2" customFormat="1" ht="11.25">
      <c r="A159" s="36"/>
      <c r="B159" s="37"/>
      <c r="C159" s="38"/>
      <c r="D159" s="188" t="s">
        <v>148</v>
      </c>
      <c r="E159" s="38"/>
      <c r="F159" s="189" t="s">
        <v>241</v>
      </c>
      <c r="G159" s="38"/>
      <c r="H159" s="38"/>
      <c r="I159" s="190"/>
      <c r="J159" s="38"/>
      <c r="K159" s="38"/>
      <c r="L159" s="41"/>
      <c r="M159" s="191"/>
      <c r="N159" s="19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148</v>
      </c>
      <c r="AU159" s="19" t="s">
        <v>83</v>
      </c>
    </row>
    <row r="160" spans="2:51" s="13" customFormat="1" ht="11.25">
      <c r="B160" s="193"/>
      <c r="C160" s="194"/>
      <c r="D160" s="195" t="s">
        <v>150</v>
      </c>
      <c r="E160" s="196" t="s">
        <v>19</v>
      </c>
      <c r="F160" s="197" t="s">
        <v>228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150</v>
      </c>
      <c r="AU160" s="203" t="s">
        <v>83</v>
      </c>
      <c r="AV160" s="13" t="s">
        <v>81</v>
      </c>
      <c r="AW160" s="13" t="s">
        <v>34</v>
      </c>
      <c r="AX160" s="13" t="s">
        <v>73</v>
      </c>
      <c r="AY160" s="203" t="s">
        <v>138</v>
      </c>
    </row>
    <row r="161" spans="2:51" s="14" customFormat="1" ht="11.25">
      <c r="B161" s="204"/>
      <c r="C161" s="205"/>
      <c r="D161" s="195" t="s">
        <v>150</v>
      </c>
      <c r="E161" s="206" t="s">
        <v>19</v>
      </c>
      <c r="F161" s="207" t="s">
        <v>242</v>
      </c>
      <c r="G161" s="205"/>
      <c r="H161" s="208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150</v>
      </c>
      <c r="AU161" s="214" t="s">
        <v>83</v>
      </c>
      <c r="AV161" s="14" t="s">
        <v>83</v>
      </c>
      <c r="AW161" s="14" t="s">
        <v>34</v>
      </c>
      <c r="AX161" s="14" t="s">
        <v>81</v>
      </c>
      <c r="AY161" s="214" t="s">
        <v>138</v>
      </c>
    </row>
    <row r="162" spans="1:65" s="2" customFormat="1" ht="21.75" customHeight="1">
      <c r="A162" s="36"/>
      <c r="B162" s="37"/>
      <c r="C162" s="175" t="s">
        <v>243</v>
      </c>
      <c r="D162" s="175" t="s">
        <v>141</v>
      </c>
      <c r="E162" s="176" t="s">
        <v>244</v>
      </c>
      <c r="F162" s="177" t="s">
        <v>245</v>
      </c>
      <c r="G162" s="178" t="s">
        <v>174</v>
      </c>
      <c r="H162" s="179">
        <v>20</v>
      </c>
      <c r="I162" s="180"/>
      <c r="J162" s="181">
        <f>ROUND(I162*H162,2)</f>
        <v>0</v>
      </c>
      <c r="K162" s="177" t="s">
        <v>145</v>
      </c>
      <c r="L162" s="41"/>
      <c r="M162" s="182" t="s">
        <v>19</v>
      </c>
      <c r="N162" s="183" t="s">
        <v>44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146</v>
      </c>
      <c r="AT162" s="186" t="s">
        <v>141</v>
      </c>
      <c r="AU162" s="186" t="s">
        <v>83</v>
      </c>
      <c r="AY162" s="19" t="s">
        <v>138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81</v>
      </c>
      <c r="BK162" s="187">
        <f>ROUND(I162*H162,2)</f>
        <v>0</v>
      </c>
      <c r="BL162" s="19" t="s">
        <v>146</v>
      </c>
      <c r="BM162" s="186" t="s">
        <v>246</v>
      </c>
    </row>
    <row r="163" spans="1:47" s="2" customFormat="1" ht="11.25">
      <c r="A163" s="36"/>
      <c r="B163" s="37"/>
      <c r="C163" s="38"/>
      <c r="D163" s="188" t="s">
        <v>148</v>
      </c>
      <c r="E163" s="38"/>
      <c r="F163" s="189" t="s">
        <v>247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148</v>
      </c>
      <c r="AU163" s="19" t="s">
        <v>83</v>
      </c>
    </row>
    <row r="164" spans="2:51" s="13" customFormat="1" ht="11.25">
      <c r="B164" s="193"/>
      <c r="C164" s="194"/>
      <c r="D164" s="195" t="s">
        <v>150</v>
      </c>
      <c r="E164" s="196" t="s">
        <v>19</v>
      </c>
      <c r="F164" s="197" t="s">
        <v>248</v>
      </c>
      <c r="G164" s="194"/>
      <c r="H164" s="196" t="s">
        <v>19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150</v>
      </c>
      <c r="AU164" s="203" t="s">
        <v>83</v>
      </c>
      <c r="AV164" s="13" t="s">
        <v>81</v>
      </c>
      <c r="AW164" s="13" t="s">
        <v>34</v>
      </c>
      <c r="AX164" s="13" t="s">
        <v>73</v>
      </c>
      <c r="AY164" s="203" t="s">
        <v>138</v>
      </c>
    </row>
    <row r="165" spans="2:51" s="14" customFormat="1" ht="11.25">
      <c r="B165" s="204"/>
      <c r="C165" s="205"/>
      <c r="D165" s="195" t="s">
        <v>150</v>
      </c>
      <c r="E165" s="206" t="s">
        <v>19</v>
      </c>
      <c r="F165" s="207" t="s">
        <v>249</v>
      </c>
      <c r="G165" s="205"/>
      <c r="H165" s="208">
        <v>20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150</v>
      </c>
      <c r="AU165" s="214" t="s">
        <v>83</v>
      </c>
      <c r="AV165" s="14" t="s">
        <v>83</v>
      </c>
      <c r="AW165" s="14" t="s">
        <v>34</v>
      </c>
      <c r="AX165" s="14" t="s">
        <v>81</v>
      </c>
      <c r="AY165" s="214" t="s">
        <v>138</v>
      </c>
    </row>
    <row r="166" spans="1:65" s="2" customFormat="1" ht="24.2" customHeight="1">
      <c r="A166" s="36"/>
      <c r="B166" s="37"/>
      <c r="C166" s="175" t="s">
        <v>250</v>
      </c>
      <c r="D166" s="175" t="s">
        <v>141</v>
      </c>
      <c r="E166" s="176" t="s">
        <v>251</v>
      </c>
      <c r="F166" s="177" t="s">
        <v>252</v>
      </c>
      <c r="G166" s="178" t="s">
        <v>174</v>
      </c>
      <c r="H166" s="179">
        <v>10</v>
      </c>
      <c r="I166" s="180"/>
      <c r="J166" s="181">
        <f>ROUND(I166*H166,2)</f>
        <v>0</v>
      </c>
      <c r="K166" s="177" t="s">
        <v>145</v>
      </c>
      <c r="L166" s="41"/>
      <c r="M166" s="182" t="s">
        <v>19</v>
      </c>
      <c r="N166" s="183" t="s">
        <v>44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146</v>
      </c>
      <c r="AT166" s="186" t="s">
        <v>141</v>
      </c>
      <c r="AU166" s="186" t="s">
        <v>83</v>
      </c>
      <c r="AY166" s="19" t="s">
        <v>138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81</v>
      </c>
      <c r="BK166" s="187">
        <f>ROUND(I166*H166,2)</f>
        <v>0</v>
      </c>
      <c r="BL166" s="19" t="s">
        <v>146</v>
      </c>
      <c r="BM166" s="186" t="s">
        <v>253</v>
      </c>
    </row>
    <row r="167" spans="1:47" s="2" customFormat="1" ht="11.25">
      <c r="A167" s="36"/>
      <c r="B167" s="37"/>
      <c r="C167" s="38"/>
      <c r="D167" s="188" t="s">
        <v>148</v>
      </c>
      <c r="E167" s="38"/>
      <c r="F167" s="189" t="s">
        <v>254</v>
      </c>
      <c r="G167" s="38"/>
      <c r="H167" s="38"/>
      <c r="I167" s="190"/>
      <c r="J167" s="38"/>
      <c r="K167" s="38"/>
      <c r="L167" s="41"/>
      <c r="M167" s="191"/>
      <c r="N167" s="19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148</v>
      </c>
      <c r="AU167" s="19" t="s">
        <v>83</v>
      </c>
    </row>
    <row r="168" spans="2:51" s="14" customFormat="1" ht="11.25">
      <c r="B168" s="204"/>
      <c r="C168" s="205"/>
      <c r="D168" s="195" t="s">
        <v>150</v>
      </c>
      <c r="E168" s="206" t="s">
        <v>19</v>
      </c>
      <c r="F168" s="207" t="s">
        <v>255</v>
      </c>
      <c r="G168" s="205"/>
      <c r="H168" s="208">
        <v>10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150</v>
      </c>
      <c r="AU168" s="214" t="s">
        <v>83</v>
      </c>
      <c r="AV168" s="14" t="s">
        <v>83</v>
      </c>
      <c r="AW168" s="14" t="s">
        <v>34</v>
      </c>
      <c r="AX168" s="14" t="s">
        <v>81</v>
      </c>
      <c r="AY168" s="214" t="s">
        <v>138</v>
      </c>
    </row>
    <row r="169" spans="1:65" s="2" customFormat="1" ht="16.5" customHeight="1">
      <c r="A169" s="36"/>
      <c r="B169" s="37"/>
      <c r="C169" s="175" t="s">
        <v>256</v>
      </c>
      <c r="D169" s="175" t="s">
        <v>141</v>
      </c>
      <c r="E169" s="176" t="s">
        <v>257</v>
      </c>
      <c r="F169" s="177" t="s">
        <v>258</v>
      </c>
      <c r="G169" s="178" t="s">
        <v>187</v>
      </c>
      <c r="H169" s="179">
        <v>22.6</v>
      </c>
      <c r="I169" s="180"/>
      <c r="J169" s="181">
        <f>ROUND(I169*H169,2)</f>
        <v>0</v>
      </c>
      <c r="K169" s="177" t="s">
        <v>145</v>
      </c>
      <c r="L169" s="41"/>
      <c r="M169" s="182" t="s">
        <v>19</v>
      </c>
      <c r="N169" s="183" t="s">
        <v>44</v>
      </c>
      <c r="O169" s="66"/>
      <c r="P169" s="184">
        <f>O169*H169</f>
        <v>0</v>
      </c>
      <c r="Q169" s="184">
        <v>0.0015</v>
      </c>
      <c r="R169" s="184">
        <f>Q169*H169</f>
        <v>0.0339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146</v>
      </c>
      <c r="AT169" s="186" t="s">
        <v>141</v>
      </c>
      <c r="AU169" s="186" t="s">
        <v>83</v>
      </c>
      <c r="AY169" s="19" t="s">
        <v>138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81</v>
      </c>
      <c r="BK169" s="187">
        <f>ROUND(I169*H169,2)</f>
        <v>0</v>
      </c>
      <c r="BL169" s="19" t="s">
        <v>146</v>
      </c>
      <c r="BM169" s="186" t="s">
        <v>259</v>
      </c>
    </row>
    <row r="170" spans="1:47" s="2" customFormat="1" ht="11.25">
      <c r="A170" s="36"/>
      <c r="B170" s="37"/>
      <c r="C170" s="38"/>
      <c r="D170" s="188" t="s">
        <v>148</v>
      </c>
      <c r="E170" s="38"/>
      <c r="F170" s="189" t="s">
        <v>260</v>
      </c>
      <c r="G170" s="38"/>
      <c r="H170" s="38"/>
      <c r="I170" s="190"/>
      <c r="J170" s="38"/>
      <c r="K170" s="38"/>
      <c r="L170" s="41"/>
      <c r="M170" s="191"/>
      <c r="N170" s="19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148</v>
      </c>
      <c r="AU170" s="19" t="s">
        <v>83</v>
      </c>
    </row>
    <row r="171" spans="2:51" s="13" customFormat="1" ht="11.25">
      <c r="B171" s="193"/>
      <c r="C171" s="194"/>
      <c r="D171" s="195" t="s">
        <v>150</v>
      </c>
      <c r="E171" s="196" t="s">
        <v>19</v>
      </c>
      <c r="F171" s="197" t="s">
        <v>261</v>
      </c>
      <c r="G171" s="194"/>
      <c r="H171" s="196" t="s">
        <v>19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150</v>
      </c>
      <c r="AU171" s="203" t="s">
        <v>83</v>
      </c>
      <c r="AV171" s="13" t="s">
        <v>81</v>
      </c>
      <c r="AW171" s="13" t="s">
        <v>34</v>
      </c>
      <c r="AX171" s="13" t="s">
        <v>73</v>
      </c>
      <c r="AY171" s="203" t="s">
        <v>138</v>
      </c>
    </row>
    <row r="172" spans="2:51" s="14" customFormat="1" ht="11.25">
      <c r="B172" s="204"/>
      <c r="C172" s="205"/>
      <c r="D172" s="195" t="s">
        <v>150</v>
      </c>
      <c r="E172" s="206" t="s">
        <v>19</v>
      </c>
      <c r="F172" s="207" t="s">
        <v>262</v>
      </c>
      <c r="G172" s="205"/>
      <c r="H172" s="208">
        <v>22.6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150</v>
      </c>
      <c r="AU172" s="214" t="s">
        <v>83</v>
      </c>
      <c r="AV172" s="14" t="s">
        <v>83</v>
      </c>
      <c r="AW172" s="14" t="s">
        <v>34</v>
      </c>
      <c r="AX172" s="14" t="s">
        <v>81</v>
      </c>
      <c r="AY172" s="214" t="s">
        <v>138</v>
      </c>
    </row>
    <row r="173" spans="1:65" s="2" customFormat="1" ht="24.2" customHeight="1">
      <c r="A173" s="36"/>
      <c r="B173" s="37"/>
      <c r="C173" s="175" t="s">
        <v>263</v>
      </c>
      <c r="D173" s="175" t="s">
        <v>141</v>
      </c>
      <c r="E173" s="176" t="s">
        <v>264</v>
      </c>
      <c r="F173" s="177" t="s">
        <v>265</v>
      </c>
      <c r="G173" s="178" t="s">
        <v>266</v>
      </c>
      <c r="H173" s="179">
        <v>5.128</v>
      </c>
      <c r="I173" s="180"/>
      <c r="J173" s="181">
        <f>ROUND(I173*H173,2)</f>
        <v>0</v>
      </c>
      <c r="K173" s="177" t="s">
        <v>145</v>
      </c>
      <c r="L173" s="41"/>
      <c r="M173" s="182" t="s">
        <v>19</v>
      </c>
      <c r="N173" s="183" t="s">
        <v>44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146</v>
      </c>
      <c r="AT173" s="186" t="s">
        <v>141</v>
      </c>
      <c r="AU173" s="186" t="s">
        <v>83</v>
      </c>
      <c r="AY173" s="19" t="s">
        <v>138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81</v>
      </c>
      <c r="BK173" s="187">
        <f>ROUND(I173*H173,2)</f>
        <v>0</v>
      </c>
      <c r="BL173" s="19" t="s">
        <v>146</v>
      </c>
      <c r="BM173" s="186" t="s">
        <v>267</v>
      </c>
    </row>
    <row r="174" spans="1:47" s="2" customFormat="1" ht="11.25">
      <c r="A174" s="36"/>
      <c r="B174" s="37"/>
      <c r="C174" s="38"/>
      <c r="D174" s="188" t="s">
        <v>148</v>
      </c>
      <c r="E174" s="38"/>
      <c r="F174" s="189" t="s">
        <v>268</v>
      </c>
      <c r="G174" s="38"/>
      <c r="H174" s="38"/>
      <c r="I174" s="190"/>
      <c r="J174" s="38"/>
      <c r="K174" s="38"/>
      <c r="L174" s="41"/>
      <c r="M174" s="191"/>
      <c r="N174" s="19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148</v>
      </c>
      <c r="AU174" s="19" t="s">
        <v>83</v>
      </c>
    </row>
    <row r="175" spans="2:51" s="14" customFormat="1" ht="11.25">
      <c r="B175" s="204"/>
      <c r="C175" s="205"/>
      <c r="D175" s="195" t="s">
        <v>150</v>
      </c>
      <c r="E175" s="206" t="s">
        <v>19</v>
      </c>
      <c r="F175" s="207" t="s">
        <v>269</v>
      </c>
      <c r="G175" s="205"/>
      <c r="H175" s="208">
        <v>4.079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150</v>
      </c>
      <c r="AU175" s="214" t="s">
        <v>83</v>
      </c>
      <c r="AV175" s="14" t="s">
        <v>83</v>
      </c>
      <c r="AW175" s="14" t="s">
        <v>34</v>
      </c>
      <c r="AX175" s="14" t="s">
        <v>73</v>
      </c>
      <c r="AY175" s="214" t="s">
        <v>138</v>
      </c>
    </row>
    <row r="176" spans="2:51" s="14" customFormat="1" ht="11.25">
      <c r="B176" s="204"/>
      <c r="C176" s="205"/>
      <c r="D176" s="195" t="s">
        <v>150</v>
      </c>
      <c r="E176" s="206" t="s">
        <v>19</v>
      </c>
      <c r="F176" s="207" t="s">
        <v>270</v>
      </c>
      <c r="G176" s="205"/>
      <c r="H176" s="208">
        <v>1.049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150</v>
      </c>
      <c r="AU176" s="214" t="s">
        <v>83</v>
      </c>
      <c r="AV176" s="14" t="s">
        <v>83</v>
      </c>
      <c r="AW176" s="14" t="s">
        <v>34</v>
      </c>
      <c r="AX176" s="14" t="s">
        <v>73</v>
      </c>
      <c r="AY176" s="214" t="s">
        <v>138</v>
      </c>
    </row>
    <row r="177" spans="2:51" s="15" customFormat="1" ht="11.25">
      <c r="B177" s="215"/>
      <c r="C177" s="216"/>
      <c r="D177" s="195" t="s">
        <v>150</v>
      </c>
      <c r="E177" s="217" t="s">
        <v>19</v>
      </c>
      <c r="F177" s="218" t="s">
        <v>170</v>
      </c>
      <c r="G177" s="216"/>
      <c r="H177" s="219">
        <v>5.128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150</v>
      </c>
      <c r="AU177" s="225" t="s">
        <v>83</v>
      </c>
      <c r="AV177" s="15" t="s">
        <v>146</v>
      </c>
      <c r="AW177" s="15" t="s">
        <v>34</v>
      </c>
      <c r="AX177" s="15" t="s">
        <v>81</v>
      </c>
      <c r="AY177" s="225" t="s">
        <v>138</v>
      </c>
    </row>
    <row r="178" spans="1:65" s="2" customFormat="1" ht="16.5" customHeight="1">
      <c r="A178" s="36"/>
      <c r="B178" s="37"/>
      <c r="C178" s="175" t="s">
        <v>271</v>
      </c>
      <c r="D178" s="175" t="s">
        <v>141</v>
      </c>
      <c r="E178" s="176" t="s">
        <v>272</v>
      </c>
      <c r="F178" s="177" t="s">
        <v>273</v>
      </c>
      <c r="G178" s="178" t="s">
        <v>274</v>
      </c>
      <c r="H178" s="179">
        <v>0.752</v>
      </c>
      <c r="I178" s="180"/>
      <c r="J178" s="181">
        <f>ROUND(I178*H178,2)</f>
        <v>0</v>
      </c>
      <c r="K178" s="177" t="s">
        <v>145</v>
      </c>
      <c r="L178" s="41"/>
      <c r="M178" s="182" t="s">
        <v>19</v>
      </c>
      <c r="N178" s="183" t="s">
        <v>44</v>
      </c>
      <c r="O178" s="66"/>
      <c r="P178" s="184">
        <f>O178*H178</f>
        <v>0</v>
      </c>
      <c r="Q178" s="184">
        <v>1.06277</v>
      </c>
      <c r="R178" s="184">
        <f>Q178*H178</f>
        <v>0.79920304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146</v>
      </c>
      <c r="AT178" s="186" t="s">
        <v>141</v>
      </c>
      <c r="AU178" s="186" t="s">
        <v>83</v>
      </c>
      <c r="AY178" s="19" t="s">
        <v>138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81</v>
      </c>
      <c r="BK178" s="187">
        <f>ROUND(I178*H178,2)</f>
        <v>0</v>
      </c>
      <c r="BL178" s="19" t="s">
        <v>146</v>
      </c>
      <c r="BM178" s="186" t="s">
        <v>275</v>
      </c>
    </row>
    <row r="179" spans="1:47" s="2" customFormat="1" ht="11.25">
      <c r="A179" s="36"/>
      <c r="B179" s="37"/>
      <c r="C179" s="38"/>
      <c r="D179" s="188" t="s">
        <v>148</v>
      </c>
      <c r="E179" s="38"/>
      <c r="F179" s="189" t="s">
        <v>276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148</v>
      </c>
      <c r="AU179" s="19" t="s">
        <v>83</v>
      </c>
    </row>
    <row r="180" spans="2:51" s="14" customFormat="1" ht="11.25">
      <c r="B180" s="204"/>
      <c r="C180" s="205"/>
      <c r="D180" s="195" t="s">
        <v>150</v>
      </c>
      <c r="E180" s="206" t="s">
        <v>19</v>
      </c>
      <c r="F180" s="207" t="s">
        <v>277</v>
      </c>
      <c r="G180" s="205"/>
      <c r="H180" s="208">
        <v>0.598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150</v>
      </c>
      <c r="AU180" s="214" t="s">
        <v>83</v>
      </c>
      <c r="AV180" s="14" t="s">
        <v>83</v>
      </c>
      <c r="AW180" s="14" t="s">
        <v>34</v>
      </c>
      <c r="AX180" s="14" t="s">
        <v>73</v>
      </c>
      <c r="AY180" s="214" t="s">
        <v>138</v>
      </c>
    </row>
    <row r="181" spans="2:51" s="14" customFormat="1" ht="11.25">
      <c r="B181" s="204"/>
      <c r="C181" s="205"/>
      <c r="D181" s="195" t="s">
        <v>150</v>
      </c>
      <c r="E181" s="206" t="s">
        <v>19</v>
      </c>
      <c r="F181" s="207" t="s">
        <v>278</v>
      </c>
      <c r="G181" s="205"/>
      <c r="H181" s="208">
        <v>0.154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150</v>
      </c>
      <c r="AU181" s="214" t="s">
        <v>83</v>
      </c>
      <c r="AV181" s="14" t="s">
        <v>83</v>
      </c>
      <c r="AW181" s="14" t="s">
        <v>34</v>
      </c>
      <c r="AX181" s="14" t="s">
        <v>73</v>
      </c>
      <c r="AY181" s="214" t="s">
        <v>138</v>
      </c>
    </row>
    <row r="182" spans="2:51" s="15" customFormat="1" ht="11.25">
      <c r="B182" s="215"/>
      <c r="C182" s="216"/>
      <c r="D182" s="195" t="s">
        <v>150</v>
      </c>
      <c r="E182" s="217" t="s">
        <v>19</v>
      </c>
      <c r="F182" s="218" t="s">
        <v>170</v>
      </c>
      <c r="G182" s="216"/>
      <c r="H182" s="219">
        <v>0.752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150</v>
      </c>
      <c r="AU182" s="225" t="s">
        <v>83</v>
      </c>
      <c r="AV182" s="15" t="s">
        <v>146</v>
      </c>
      <c r="AW182" s="15" t="s">
        <v>34</v>
      </c>
      <c r="AX182" s="15" t="s">
        <v>81</v>
      </c>
      <c r="AY182" s="225" t="s">
        <v>138</v>
      </c>
    </row>
    <row r="183" spans="1:65" s="2" customFormat="1" ht="16.5" customHeight="1">
      <c r="A183" s="36"/>
      <c r="B183" s="37"/>
      <c r="C183" s="175" t="s">
        <v>7</v>
      </c>
      <c r="D183" s="175" t="s">
        <v>141</v>
      </c>
      <c r="E183" s="176" t="s">
        <v>279</v>
      </c>
      <c r="F183" s="177" t="s">
        <v>280</v>
      </c>
      <c r="G183" s="178" t="s">
        <v>174</v>
      </c>
      <c r="H183" s="179">
        <v>58.267</v>
      </c>
      <c r="I183" s="180"/>
      <c r="J183" s="181">
        <f>ROUND(I183*H183,2)</f>
        <v>0</v>
      </c>
      <c r="K183" s="177" t="s">
        <v>145</v>
      </c>
      <c r="L183" s="41"/>
      <c r="M183" s="182" t="s">
        <v>19</v>
      </c>
      <c r="N183" s="183" t="s">
        <v>44</v>
      </c>
      <c r="O183" s="66"/>
      <c r="P183" s="184">
        <f>O183*H183</f>
        <v>0</v>
      </c>
      <c r="Q183" s="184">
        <v>0.11</v>
      </c>
      <c r="R183" s="184">
        <f>Q183*H183</f>
        <v>6.40937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146</v>
      </c>
      <c r="AT183" s="186" t="s">
        <v>141</v>
      </c>
      <c r="AU183" s="186" t="s">
        <v>83</v>
      </c>
      <c r="AY183" s="19" t="s">
        <v>138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81</v>
      </c>
      <c r="BK183" s="187">
        <f>ROUND(I183*H183,2)</f>
        <v>0</v>
      </c>
      <c r="BL183" s="19" t="s">
        <v>146</v>
      </c>
      <c r="BM183" s="186" t="s">
        <v>281</v>
      </c>
    </row>
    <row r="184" spans="1:47" s="2" customFormat="1" ht="11.25">
      <c r="A184" s="36"/>
      <c r="B184" s="37"/>
      <c r="C184" s="38"/>
      <c r="D184" s="188" t="s">
        <v>148</v>
      </c>
      <c r="E184" s="38"/>
      <c r="F184" s="189" t="s">
        <v>282</v>
      </c>
      <c r="G184" s="38"/>
      <c r="H184" s="38"/>
      <c r="I184" s="190"/>
      <c r="J184" s="38"/>
      <c r="K184" s="38"/>
      <c r="L184" s="41"/>
      <c r="M184" s="191"/>
      <c r="N184" s="19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148</v>
      </c>
      <c r="AU184" s="19" t="s">
        <v>83</v>
      </c>
    </row>
    <row r="185" spans="2:51" s="14" customFormat="1" ht="11.25">
      <c r="B185" s="204"/>
      <c r="C185" s="205"/>
      <c r="D185" s="195" t="s">
        <v>150</v>
      </c>
      <c r="E185" s="206" t="s">
        <v>19</v>
      </c>
      <c r="F185" s="207" t="s">
        <v>283</v>
      </c>
      <c r="G185" s="205"/>
      <c r="H185" s="208">
        <v>58.267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150</v>
      </c>
      <c r="AU185" s="214" t="s">
        <v>83</v>
      </c>
      <c r="AV185" s="14" t="s">
        <v>83</v>
      </c>
      <c r="AW185" s="14" t="s">
        <v>34</v>
      </c>
      <c r="AX185" s="14" t="s">
        <v>81</v>
      </c>
      <c r="AY185" s="214" t="s">
        <v>138</v>
      </c>
    </row>
    <row r="186" spans="1:65" s="2" customFormat="1" ht="24.2" customHeight="1">
      <c r="A186" s="36"/>
      <c r="B186" s="37"/>
      <c r="C186" s="175" t="s">
        <v>284</v>
      </c>
      <c r="D186" s="175" t="s">
        <v>141</v>
      </c>
      <c r="E186" s="176" t="s">
        <v>285</v>
      </c>
      <c r="F186" s="177" t="s">
        <v>286</v>
      </c>
      <c r="G186" s="178" t="s">
        <v>174</v>
      </c>
      <c r="H186" s="179">
        <v>233.068</v>
      </c>
      <c r="I186" s="180"/>
      <c r="J186" s="181">
        <f>ROUND(I186*H186,2)</f>
        <v>0</v>
      </c>
      <c r="K186" s="177" t="s">
        <v>145</v>
      </c>
      <c r="L186" s="41"/>
      <c r="M186" s="182" t="s">
        <v>19</v>
      </c>
      <c r="N186" s="183" t="s">
        <v>44</v>
      </c>
      <c r="O186" s="66"/>
      <c r="P186" s="184">
        <f>O186*H186</f>
        <v>0</v>
      </c>
      <c r="Q186" s="184">
        <v>0.011</v>
      </c>
      <c r="R186" s="184">
        <f>Q186*H186</f>
        <v>2.563748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146</v>
      </c>
      <c r="AT186" s="186" t="s">
        <v>141</v>
      </c>
      <c r="AU186" s="186" t="s">
        <v>83</v>
      </c>
      <c r="AY186" s="19" t="s">
        <v>138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81</v>
      </c>
      <c r="BK186" s="187">
        <f>ROUND(I186*H186,2)</f>
        <v>0</v>
      </c>
      <c r="BL186" s="19" t="s">
        <v>146</v>
      </c>
      <c r="BM186" s="186" t="s">
        <v>287</v>
      </c>
    </row>
    <row r="187" spans="1:47" s="2" customFormat="1" ht="11.25">
      <c r="A187" s="36"/>
      <c r="B187" s="37"/>
      <c r="C187" s="38"/>
      <c r="D187" s="188" t="s">
        <v>148</v>
      </c>
      <c r="E187" s="38"/>
      <c r="F187" s="189" t="s">
        <v>288</v>
      </c>
      <c r="G187" s="38"/>
      <c r="H187" s="38"/>
      <c r="I187" s="190"/>
      <c r="J187" s="38"/>
      <c r="K187" s="38"/>
      <c r="L187" s="41"/>
      <c r="M187" s="191"/>
      <c r="N187" s="19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148</v>
      </c>
      <c r="AU187" s="19" t="s">
        <v>83</v>
      </c>
    </row>
    <row r="188" spans="2:51" s="14" customFormat="1" ht="11.25">
      <c r="B188" s="204"/>
      <c r="C188" s="205"/>
      <c r="D188" s="195" t="s">
        <v>150</v>
      </c>
      <c r="E188" s="206" t="s">
        <v>19</v>
      </c>
      <c r="F188" s="207" t="s">
        <v>289</v>
      </c>
      <c r="G188" s="205"/>
      <c r="H188" s="208">
        <v>233.068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150</v>
      </c>
      <c r="AU188" s="214" t="s">
        <v>83</v>
      </c>
      <c r="AV188" s="14" t="s">
        <v>83</v>
      </c>
      <c r="AW188" s="14" t="s">
        <v>34</v>
      </c>
      <c r="AX188" s="14" t="s">
        <v>81</v>
      </c>
      <c r="AY188" s="214" t="s">
        <v>138</v>
      </c>
    </row>
    <row r="189" spans="2:63" s="12" customFormat="1" ht="22.9" customHeight="1">
      <c r="B189" s="159"/>
      <c r="C189" s="160"/>
      <c r="D189" s="161" t="s">
        <v>72</v>
      </c>
      <c r="E189" s="173" t="s">
        <v>198</v>
      </c>
      <c r="F189" s="173" t="s">
        <v>290</v>
      </c>
      <c r="G189" s="160"/>
      <c r="H189" s="160"/>
      <c r="I189" s="163"/>
      <c r="J189" s="174">
        <f>BK189</f>
        <v>0</v>
      </c>
      <c r="K189" s="160"/>
      <c r="L189" s="165"/>
      <c r="M189" s="166"/>
      <c r="N189" s="167"/>
      <c r="O189" s="167"/>
      <c r="P189" s="168">
        <f>SUM(P190:P195)</f>
        <v>0</v>
      </c>
      <c r="Q189" s="167"/>
      <c r="R189" s="168">
        <f>SUM(R190:R195)</f>
        <v>0.0031306800000000003</v>
      </c>
      <c r="S189" s="167"/>
      <c r="T189" s="169">
        <f>SUM(T190:T195)</f>
        <v>0</v>
      </c>
      <c r="AR189" s="170" t="s">
        <v>81</v>
      </c>
      <c r="AT189" s="171" t="s">
        <v>72</v>
      </c>
      <c r="AU189" s="171" t="s">
        <v>81</v>
      </c>
      <c r="AY189" s="170" t="s">
        <v>138</v>
      </c>
      <c r="BK189" s="172">
        <f>SUM(BK190:BK195)</f>
        <v>0</v>
      </c>
    </row>
    <row r="190" spans="1:65" s="2" customFormat="1" ht="24.2" customHeight="1">
      <c r="A190" s="36"/>
      <c r="B190" s="37"/>
      <c r="C190" s="175" t="s">
        <v>291</v>
      </c>
      <c r="D190" s="175" t="s">
        <v>141</v>
      </c>
      <c r="E190" s="176" t="s">
        <v>292</v>
      </c>
      <c r="F190" s="177" t="s">
        <v>293</v>
      </c>
      <c r="G190" s="178" t="s">
        <v>174</v>
      </c>
      <c r="H190" s="179">
        <v>78.267</v>
      </c>
      <c r="I190" s="180"/>
      <c r="J190" s="181">
        <f>ROUND(I190*H190,2)</f>
        <v>0</v>
      </c>
      <c r="K190" s="177" t="s">
        <v>145</v>
      </c>
      <c r="L190" s="41"/>
      <c r="M190" s="182" t="s">
        <v>19</v>
      </c>
      <c r="N190" s="183" t="s">
        <v>44</v>
      </c>
      <c r="O190" s="66"/>
      <c r="P190" s="184">
        <f>O190*H190</f>
        <v>0</v>
      </c>
      <c r="Q190" s="184">
        <v>4E-05</v>
      </c>
      <c r="R190" s="184">
        <f>Q190*H190</f>
        <v>0.0031306800000000003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146</v>
      </c>
      <c r="AT190" s="186" t="s">
        <v>141</v>
      </c>
      <c r="AU190" s="186" t="s">
        <v>83</v>
      </c>
      <c r="AY190" s="19" t="s">
        <v>138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81</v>
      </c>
      <c r="BK190" s="187">
        <f>ROUND(I190*H190,2)</f>
        <v>0</v>
      </c>
      <c r="BL190" s="19" t="s">
        <v>146</v>
      </c>
      <c r="BM190" s="186" t="s">
        <v>294</v>
      </c>
    </row>
    <row r="191" spans="1:47" s="2" customFormat="1" ht="11.25">
      <c r="A191" s="36"/>
      <c r="B191" s="37"/>
      <c r="C191" s="38"/>
      <c r="D191" s="188" t="s">
        <v>148</v>
      </c>
      <c r="E191" s="38"/>
      <c r="F191" s="189" t="s">
        <v>295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148</v>
      </c>
      <c r="AU191" s="19" t="s">
        <v>83</v>
      </c>
    </row>
    <row r="192" spans="2:51" s="14" customFormat="1" ht="11.25">
      <c r="B192" s="204"/>
      <c r="C192" s="205"/>
      <c r="D192" s="195" t="s">
        <v>150</v>
      </c>
      <c r="E192" s="206" t="s">
        <v>19</v>
      </c>
      <c r="F192" s="207" t="s">
        <v>296</v>
      </c>
      <c r="G192" s="205"/>
      <c r="H192" s="208">
        <v>58.267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150</v>
      </c>
      <c r="AU192" s="214" t="s">
        <v>83</v>
      </c>
      <c r="AV192" s="14" t="s">
        <v>83</v>
      </c>
      <c r="AW192" s="14" t="s">
        <v>34</v>
      </c>
      <c r="AX192" s="14" t="s">
        <v>73</v>
      </c>
      <c r="AY192" s="214" t="s">
        <v>138</v>
      </c>
    </row>
    <row r="193" spans="2:51" s="14" customFormat="1" ht="11.25">
      <c r="B193" s="204"/>
      <c r="C193" s="205"/>
      <c r="D193" s="195" t="s">
        <v>150</v>
      </c>
      <c r="E193" s="206" t="s">
        <v>19</v>
      </c>
      <c r="F193" s="207" t="s">
        <v>249</v>
      </c>
      <c r="G193" s="205"/>
      <c r="H193" s="208">
        <v>20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150</v>
      </c>
      <c r="AU193" s="214" t="s">
        <v>83</v>
      </c>
      <c r="AV193" s="14" t="s">
        <v>83</v>
      </c>
      <c r="AW193" s="14" t="s">
        <v>34</v>
      </c>
      <c r="AX193" s="14" t="s">
        <v>73</v>
      </c>
      <c r="AY193" s="214" t="s">
        <v>138</v>
      </c>
    </row>
    <row r="194" spans="2:51" s="15" customFormat="1" ht="11.25">
      <c r="B194" s="215"/>
      <c r="C194" s="216"/>
      <c r="D194" s="195" t="s">
        <v>150</v>
      </c>
      <c r="E194" s="217" t="s">
        <v>19</v>
      </c>
      <c r="F194" s="218" t="s">
        <v>170</v>
      </c>
      <c r="G194" s="216"/>
      <c r="H194" s="219">
        <v>78.267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150</v>
      </c>
      <c r="AU194" s="225" t="s">
        <v>83</v>
      </c>
      <c r="AV194" s="15" t="s">
        <v>146</v>
      </c>
      <c r="AW194" s="15" t="s">
        <v>34</v>
      </c>
      <c r="AX194" s="15" t="s">
        <v>81</v>
      </c>
      <c r="AY194" s="225" t="s">
        <v>138</v>
      </c>
    </row>
    <row r="195" spans="1:65" s="2" customFormat="1" ht="24.2" customHeight="1">
      <c r="A195" s="36"/>
      <c r="B195" s="37"/>
      <c r="C195" s="175" t="s">
        <v>297</v>
      </c>
      <c r="D195" s="175" t="s">
        <v>141</v>
      </c>
      <c r="E195" s="176" t="s">
        <v>298</v>
      </c>
      <c r="F195" s="177" t="s">
        <v>299</v>
      </c>
      <c r="G195" s="178" t="s">
        <v>300</v>
      </c>
      <c r="H195" s="179">
        <v>1</v>
      </c>
      <c r="I195" s="180"/>
      <c r="J195" s="181">
        <f>ROUND(I195*H195,2)</f>
        <v>0</v>
      </c>
      <c r="K195" s="177" t="s">
        <v>19</v>
      </c>
      <c r="L195" s="41"/>
      <c r="M195" s="182" t="s">
        <v>19</v>
      </c>
      <c r="N195" s="183" t="s">
        <v>44</v>
      </c>
      <c r="O195" s="66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146</v>
      </c>
      <c r="AT195" s="186" t="s">
        <v>141</v>
      </c>
      <c r="AU195" s="186" t="s">
        <v>83</v>
      </c>
      <c r="AY195" s="19" t="s">
        <v>138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81</v>
      </c>
      <c r="BK195" s="187">
        <f>ROUND(I195*H195,2)</f>
        <v>0</v>
      </c>
      <c r="BL195" s="19" t="s">
        <v>146</v>
      </c>
      <c r="BM195" s="186" t="s">
        <v>301</v>
      </c>
    </row>
    <row r="196" spans="2:63" s="12" customFormat="1" ht="22.9" customHeight="1">
      <c r="B196" s="159"/>
      <c r="C196" s="160"/>
      <c r="D196" s="161" t="s">
        <v>72</v>
      </c>
      <c r="E196" s="173" t="s">
        <v>302</v>
      </c>
      <c r="F196" s="173" t="s">
        <v>303</v>
      </c>
      <c r="G196" s="160"/>
      <c r="H196" s="160"/>
      <c r="I196" s="163"/>
      <c r="J196" s="174">
        <f>BK196</f>
        <v>0</v>
      </c>
      <c r="K196" s="160"/>
      <c r="L196" s="165"/>
      <c r="M196" s="166"/>
      <c r="N196" s="167"/>
      <c r="O196" s="167"/>
      <c r="P196" s="168">
        <f>SUM(P197:P201)</f>
        <v>0</v>
      </c>
      <c r="Q196" s="167"/>
      <c r="R196" s="168">
        <f>SUM(R197:R201)</f>
        <v>0.010174709999999998</v>
      </c>
      <c r="S196" s="167"/>
      <c r="T196" s="169">
        <f>SUM(T197:T201)</f>
        <v>0</v>
      </c>
      <c r="AR196" s="170" t="s">
        <v>81</v>
      </c>
      <c r="AT196" s="171" t="s">
        <v>72</v>
      </c>
      <c r="AU196" s="171" t="s">
        <v>81</v>
      </c>
      <c r="AY196" s="170" t="s">
        <v>138</v>
      </c>
      <c r="BK196" s="172">
        <f>SUM(BK197:BK201)</f>
        <v>0</v>
      </c>
    </row>
    <row r="197" spans="1:65" s="2" customFormat="1" ht="24.2" customHeight="1">
      <c r="A197" s="36"/>
      <c r="B197" s="37"/>
      <c r="C197" s="175" t="s">
        <v>304</v>
      </c>
      <c r="D197" s="175" t="s">
        <v>141</v>
      </c>
      <c r="E197" s="176" t="s">
        <v>305</v>
      </c>
      <c r="F197" s="177" t="s">
        <v>306</v>
      </c>
      <c r="G197" s="178" t="s">
        <v>174</v>
      </c>
      <c r="H197" s="179">
        <v>78.267</v>
      </c>
      <c r="I197" s="180"/>
      <c r="J197" s="181">
        <f>ROUND(I197*H197,2)</f>
        <v>0</v>
      </c>
      <c r="K197" s="177" t="s">
        <v>145</v>
      </c>
      <c r="L197" s="41"/>
      <c r="M197" s="182" t="s">
        <v>19</v>
      </c>
      <c r="N197" s="183" t="s">
        <v>44</v>
      </c>
      <c r="O197" s="66"/>
      <c r="P197" s="184">
        <f>O197*H197</f>
        <v>0</v>
      </c>
      <c r="Q197" s="184">
        <v>0.00013</v>
      </c>
      <c r="R197" s="184">
        <f>Q197*H197</f>
        <v>0.010174709999999998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146</v>
      </c>
      <c r="AT197" s="186" t="s">
        <v>141</v>
      </c>
      <c r="AU197" s="186" t="s">
        <v>83</v>
      </c>
      <c r="AY197" s="19" t="s">
        <v>138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81</v>
      </c>
      <c r="BK197" s="187">
        <f>ROUND(I197*H197,2)</f>
        <v>0</v>
      </c>
      <c r="BL197" s="19" t="s">
        <v>146</v>
      </c>
      <c r="BM197" s="186" t="s">
        <v>307</v>
      </c>
    </row>
    <row r="198" spans="1:47" s="2" customFormat="1" ht="11.25">
      <c r="A198" s="36"/>
      <c r="B198" s="37"/>
      <c r="C198" s="38"/>
      <c r="D198" s="188" t="s">
        <v>148</v>
      </c>
      <c r="E198" s="38"/>
      <c r="F198" s="189" t="s">
        <v>308</v>
      </c>
      <c r="G198" s="38"/>
      <c r="H198" s="38"/>
      <c r="I198" s="190"/>
      <c r="J198" s="38"/>
      <c r="K198" s="38"/>
      <c r="L198" s="41"/>
      <c r="M198" s="191"/>
      <c r="N198" s="19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148</v>
      </c>
      <c r="AU198" s="19" t="s">
        <v>83</v>
      </c>
    </row>
    <row r="199" spans="2:51" s="14" customFormat="1" ht="11.25">
      <c r="B199" s="204"/>
      <c r="C199" s="205"/>
      <c r="D199" s="195" t="s">
        <v>150</v>
      </c>
      <c r="E199" s="206" t="s">
        <v>19</v>
      </c>
      <c r="F199" s="207" t="s">
        <v>296</v>
      </c>
      <c r="G199" s="205"/>
      <c r="H199" s="208">
        <v>58.267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150</v>
      </c>
      <c r="AU199" s="214" t="s">
        <v>83</v>
      </c>
      <c r="AV199" s="14" t="s">
        <v>83</v>
      </c>
      <c r="AW199" s="14" t="s">
        <v>34</v>
      </c>
      <c r="AX199" s="14" t="s">
        <v>73</v>
      </c>
      <c r="AY199" s="214" t="s">
        <v>138</v>
      </c>
    </row>
    <row r="200" spans="2:51" s="14" customFormat="1" ht="11.25">
      <c r="B200" s="204"/>
      <c r="C200" s="205"/>
      <c r="D200" s="195" t="s">
        <v>150</v>
      </c>
      <c r="E200" s="206" t="s">
        <v>19</v>
      </c>
      <c r="F200" s="207" t="s">
        <v>249</v>
      </c>
      <c r="G200" s="205"/>
      <c r="H200" s="208">
        <v>20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150</v>
      </c>
      <c r="AU200" s="214" t="s">
        <v>83</v>
      </c>
      <c r="AV200" s="14" t="s">
        <v>83</v>
      </c>
      <c r="AW200" s="14" t="s">
        <v>34</v>
      </c>
      <c r="AX200" s="14" t="s">
        <v>73</v>
      </c>
      <c r="AY200" s="214" t="s">
        <v>138</v>
      </c>
    </row>
    <row r="201" spans="2:51" s="15" customFormat="1" ht="11.25">
      <c r="B201" s="215"/>
      <c r="C201" s="216"/>
      <c r="D201" s="195" t="s">
        <v>150</v>
      </c>
      <c r="E201" s="217" t="s">
        <v>19</v>
      </c>
      <c r="F201" s="218" t="s">
        <v>170</v>
      </c>
      <c r="G201" s="216"/>
      <c r="H201" s="219">
        <v>78.267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150</v>
      </c>
      <c r="AU201" s="225" t="s">
        <v>83</v>
      </c>
      <c r="AV201" s="15" t="s">
        <v>146</v>
      </c>
      <c r="AW201" s="15" t="s">
        <v>34</v>
      </c>
      <c r="AX201" s="15" t="s">
        <v>81</v>
      </c>
      <c r="AY201" s="225" t="s">
        <v>138</v>
      </c>
    </row>
    <row r="202" spans="2:63" s="12" customFormat="1" ht="22.9" customHeight="1">
      <c r="B202" s="159"/>
      <c r="C202" s="160"/>
      <c r="D202" s="161" t="s">
        <v>72</v>
      </c>
      <c r="E202" s="173" t="s">
        <v>309</v>
      </c>
      <c r="F202" s="173" t="s">
        <v>310</v>
      </c>
      <c r="G202" s="160"/>
      <c r="H202" s="160"/>
      <c r="I202" s="163"/>
      <c r="J202" s="174">
        <f>BK202</f>
        <v>0</v>
      </c>
      <c r="K202" s="160"/>
      <c r="L202" s="165"/>
      <c r="M202" s="166"/>
      <c r="N202" s="167"/>
      <c r="O202" s="167"/>
      <c r="P202" s="168">
        <f>SUM(P203:P239)</f>
        <v>0</v>
      </c>
      <c r="Q202" s="167"/>
      <c r="R202" s="168">
        <f>SUM(R203:R239)</f>
        <v>0</v>
      </c>
      <c r="S202" s="167"/>
      <c r="T202" s="169">
        <f>SUM(T203:T239)</f>
        <v>8.169024</v>
      </c>
      <c r="AR202" s="170" t="s">
        <v>81</v>
      </c>
      <c r="AT202" s="171" t="s">
        <v>72</v>
      </c>
      <c r="AU202" s="171" t="s">
        <v>81</v>
      </c>
      <c r="AY202" s="170" t="s">
        <v>138</v>
      </c>
      <c r="BK202" s="172">
        <f>SUM(BK203:BK239)</f>
        <v>0</v>
      </c>
    </row>
    <row r="203" spans="1:65" s="2" customFormat="1" ht="16.5" customHeight="1">
      <c r="A203" s="36"/>
      <c r="B203" s="37"/>
      <c r="C203" s="175" t="s">
        <v>311</v>
      </c>
      <c r="D203" s="175" t="s">
        <v>141</v>
      </c>
      <c r="E203" s="176" t="s">
        <v>312</v>
      </c>
      <c r="F203" s="177" t="s">
        <v>313</v>
      </c>
      <c r="G203" s="178" t="s">
        <v>266</v>
      </c>
      <c r="H203" s="179">
        <v>3.496</v>
      </c>
      <c r="I203" s="180"/>
      <c r="J203" s="181">
        <f>ROUND(I203*H203,2)</f>
        <v>0</v>
      </c>
      <c r="K203" s="177" t="s">
        <v>145</v>
      </c>
      <c r="L203" s="41"/>
      <c r="M203" s="182" t="s">
        <v>19</v>
      </c>
      <c r="N203" s="183" t="s">
        <v>44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2.2</v>
      </c>
      <c r="T203" s="185">
        <f>S203*H203</f>
        <v>7.6912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146</v>
      </c>
      <c r="AT203" s="186" t="s">
        <v>141</v>
      </c>
      <c r="AU203" s="186" t="s">
        <v>83</v>
      </c>
      <c r="AY203" s="19" t="s">
        <v>138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81</v>
      </c>
      <c r="BK203" s="187">
        <f>ROUND(I203*H203,2)</f>
        <v>0</v>
      </c>
      <c r="BL203" s="19" t="s">
        <v>146</v>
      </c>
      <c r="BM203" s="186" t="s">
        <v>314</v>
      </c>
    </row>
    <row r="204" spans="1:47" s="2" customFormat="1" ht="11.25">
      <c r="A204" s="36"/>
      <c r="B204" s="37"/>
      <c r="C204" s="38"/>
      <c r="D204" s="188" t="s">
        <v>148</v>
      </c>
      <c r="E204" s="38"/>
      <c r="F204" s="189" t="s">
        <v>315</v>
      </c>
      <c r="G204" s="38"/>
      <c r="H204" s="38"/>
      <c r="I204" s="190"/>
      <c r="J204" s="38"/>
      <c r="K204" s="38"/>
      <c r="L204" s="41"/>
      <c r="M204" s="191"/>
      <c r="N204" s="19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148</v>
      </c>
      <c r="AU204" s="19" t="s">
        <v>83</v>
      </c>
    </row>
    <row r="205" spans="2:51" s="14" customFormat="1" ht="11.25">
      <c r="B205" s="204"/>
      <c r="C205" s="205"/>
      <c r="D205" s="195" t="s">
        <v>150</v>
      </c>
      <c r="E205" s="206" t="s">
        <v>19</v>
      </c>
      <c r="F205" s="207" t="s">
        <v>316</v>
      </c>
      <c r="G205" s="205"/>
      <c r="H205" s="208">
        <v>3.496</v>
      </c>
      <c r="I205" s="209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150</v>
      </c>
      <c r="AU205" s="214" t="s">
        <v>83</v>
      </c>
      <c r="AV205" s="14" t="s">
        <v>83</v>
      </c>
      <c r="AW205" s="14" t="s">
        <v>34</v>
      </c>
      <c r="AX205" s="14" t="s">
        <v>81</v>
      </c>
      <c r="AY205" s="214" t="s">
        <v>138</v>
      </c>
    </row>
    <row r="206" spans="1:65" s="2" customFormat="1" ht="21.75" customHeight="1">
      <c r="A206" s="36"/>
      <c r="B206" s="37"/>
      <c r="C206" s="175" t="s">
        <v>317</v>
      </c>
      <c r="D206" s="175" t="s">
        <v>141</v>
      </c>
      <c r="E206" s="176" t="s">
        <v>318</v>
      </c>
      <c r="F206" s="177" t="s">
        <v>319</v>
      </c>
      <c r="G206" s="178" t="s">
        <v>266</v>
      </c>
      <c r="H206" s="179">
        <v>3.496</v>
      </c>
      <c r="I206" s="180"/>
      <c r="J206" s="181">
        <f>ROUND(I206*H206,2)</f>
        <v>0</v>
      </c>
      <c r="K206" s="177" t="s">
        <v>145</v>
      </c>
      <c r="L206" s="41"/>
      <c r="M206" s="182" t="s">
        <v>19</v>
      </c>
      <c r="N206" s="183" t="s">
        <v>44</v>
      </c>
      <c r="O206" s="66"/>
      <c r="P206" s="184">
        <f>O206*H206</f>
        <v>0</v>
      </c>
      <c r="Q206" s="184">
        <v>0</v>
      </c>
      <c r="R206" s="184">
        <f>Q206*H206</f>
        <v>0</v>
      </c>
      <c r="S206" s="184">
        <v>0.044</v>
      </c>
      <c r="T206" s="185">
        <f>S206*H206</f>
        <v>0.153824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146</v>
      </c>
      <c r="AT206" s="186" t="s">
        <v>141</v>
      </c>
      <c r="AU206" s="186" t="s">
        <v>83</v>
      </c>
      <c r="AY206" s="19" t="s">
        <v>138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81</v>
      </c>
      <c r="BK206" s="187">
        <f>ROUND(I206*H206,2)</f>
        <v>0</v>
      </c>
      <c r="BL206" s="19" t="s">
        <v>146</v>
      </c>
      <c r="BM206" s="186" t="s">
        <v>320</v>
      </c>
    </row>
    <row r="207" spans="1:47" s="2" customFormat="1" ht="11.25">
      <c r="A207" s="36"/>
      <c r="B207" s="37"/>
      <c r="C207" s="38"/>
      <c r="D207" s="188" t="s">
        <v>148</v>
      </c>
      <c r="E207" s="38"/>
      <c r="F207" s="189" t="s">
        <v>321</v>
      </c>
      <c r="G207" s="38"/>
      <c r="H207" s="38"/>
      <c r="I207" s="190"/>
      <c r="J207" s="38"/>
      <c r="K207" s="38"/>
      <c r="L207" s="41"/>
      <c r="M207" s="191"/>
      <c r="N207" s="19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148</v>
      </c>
      <c r="AU207" s="19" t="s">
        <v>83</v>
      </c>
    </row>
    <row r="208" spans="2:51" s="14" customFormat="1" ht="11.25">
      <c r="B208" s="204"/>
      <c r="C208" s="205"/>
      <c r="D208" s="195" t="s">
        <v>150</v>
      </c>
      <c r="E208" s="206" t="s">
        <v>19</v>
      </c>
      <c r="F208" s="207" t="s">
        <v>316</v>
      </c>
      <c r="G208" s="205"/>
      <c r="H208" s="208">
        <v>3.496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150</v>
      </c>
      <c r="AU208" s="214" t="s">
        <v>83</v>
      </c>
      <c r="AV208" s="14" t="s">
        <v>83</v>
      </c>
      <c r="AW208" s="14" t="s">
        <v>34</v>
      </c>
      <c r="AX208" s="14" t="s">
        <v>81</v>
      </c>
      <c r="AY208" s="214" t="s">
        <v>138</v>
      </c>
    </row>
    <row r="209" spans="1:65" s="2" customFormat="1" ht="24.2" customHeight="1">
      <c r="A209" s="36"/>
      <c r="B209" s="37"/>
      <c r="C209" s="175" t="s">
        <v>322</v>
      </c>
      <c r="D209" s="175" t="s">
        <v>141</v>
      </c>
      <c r="E209" s="176" t="s">
        <v>323</v>
      </c>
      <c r="F209" s="177" t="s">
        <v>324</v>
      </c>
      <c r="G209" s="178" t="s">
        <v>144</v>
      </c>
      <c r="H209" s="179">
        <v>3</v>
      </c>
      <c r="I209" s="180"/>
      <c r="J209" s="181">
        <f>ROUND(I209*H209,2)</f>
        <v>0</v>
      </c>
      <c r="K209" s="177" t="s">
        <v>145</v>
      </c>
      <c r="L209" s="41"/>
      <c r="M209" s="182" t="s">
        <v>19</v>
      </c>
      <c r="N209" s="183" t="s">
        <v>44</v>
      </c>
      <c r="O209" s="66"/>
      <c r="P209" s="184">
        <f>O209*H209</f>
        <v>0</v>
      </c>
      <c r="Q209" s="184">
        <v>0</v>
      </c>
      <c r="R209" s="184">
        <f>Q209*H209</f>
        <v>0</v>
      </c>
      <c r="S209" s="184">
        <v>0.004</v>
      </c>
      <c r="T209" s="185">
        <f>S209*H209</f>
        <v>0.012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146</v>
      </c>
      <c r="AT209" s="186" t="s">
        <v>141</v>
      </c>
      <c r="AU209" s="186" t="s">
        <v>83</v>
      </c>
      <c r="AY209" s="19" t="s">
        <v>138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81</v>
      </c>
      <c r="BK209" s="187">
        <f>ROUND(I209*H209,2)</f>
        <v>0</v>
      </c>
      <c r="BL209" s="19" t="s">
        <v>146</v>
      </c>
      <c r="BM209" s="186" t="s">
        <v>325</v>
      </c>
    </row>
    <row r="210" spans="1:47" s="2" customFormat="1" ht="11.25">
      <c r="A210" s="36"/>
      <c r="B210" s="37"/>
      <c r="C210" s="38"/>
      <c r="D210" s="188" t="s">
        <v>148</v>
      </c>
      <c r="E210" s="38"/>
      <c r="F210" s="189" t="s">
        <v>326</v>
      </c>
      <c r="G210" s="38"/>
      <c r="H210" s="38"/>
      <c r="I210" s="190"/>
      <c r="J210" s="38"/>
      <c r="K210" s="38"/>
      <c r="L210" s="41"/>
      <c r="M210" s="191"/>
      <c r="N210" s="192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148</v>
      </c>
      <c r="AU210" s="19" t="s">
        <v>83</v>
      </c>
    </row>
    <row r="211" spans="2:51" s="14" customFormat="1" ht="11.25">
      <c r="B211" s="204"/>
      <c r="C211" s="205"/>
      <c r="D211" s="195" t="s">
        <v>150</v>
      </c>
      <c r="E211" s="206" t="s">
        <v>19</v>
      </c>
      <c r="F211" s="207" t="s">
        <v>167</v>
      </c>
      <c r="G211" s="205"/>
      <c r="H211" s="208">
        <v>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150</v>
      </c>
      <c r="AU211" s="214" t="s">
        <v>83</v>
      </c>
      <c r="AV211" s="14" t="s">
        <v>83</v>
      </c>
      <c r="AW211" s="14" t="s">
        <v>34</v>
      </c>
      <c r="AX211" s="14" t="s">
        <v>73</v>
      </c>
      <c r="AY211" s="214" t="s">
        <v>138</v>
      </c>
    </row>
    <row r="212" spans="2:51" s="14" customFormat="1" ht="11.25">
      <c r="B212" s="204"/>
      <c r="C212" s="205"/>
      <c r="D212" s="195" t="s">
        <v>150</v>
      </c>
      <c r="E212" s="206" t="s">
        <v>19</v>
      </c>
      <c r="F212" s="207" t="s">
        <v>168</v>
      </c>
      <c r="G212" s="205"/>
      <c r="H212" s="208">
        <v>1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150</v>
      </c>
      <c r="AU212" s="214" t="s">
        <v>83</v>
      </c>
      <c r="AV212" s="14" t="s">
        <v>83</v>
      </c>
      <c r="AW212" s="14" t="s">
        <v>34</v>
      </c>
      <c r="AX212" s="14" t="s">
        <v>73</v>
      </c>
      <c r="AY212" s="214" t="s">
        <v>138</v>
      </c>
    </row>
    <row r="213" spans="2:51" s="14" customFormat="1" ht="11.25">
      <c r="B213" s="204"/>
      <c r="C213" s="205"/>
      <c r="D213" s="195" t="s">
        <v>150</v>
      </c>
      <c r="E213" s="206" t="s">
        <v>19</v>
      </c>
      <c r="F213" s="207" t="s">
        <v>169</v>
      </c>
      <c r="G213" s="205"/>
      <c r="H213" s="208">
        <v>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150</v>
      </c>
      <c r="AU213" s="214" t="s">
        <v>83</v>
      </c>
      <c r="AV213" s="14" t="s">
        <v>83</v>
      </c>
      <c r="AW213" s="14" t="s">
        <v>34</v>
      </c>
      <c r="AX213" s="14" t="s">
        <v>73</v>
      </c>
      <c r="AY213" s="214" t="s">
        <v>138</v>
      </c>
    </row>
    <row r="214" spans="2:51" s="15" customFormat="1" ht="11.25">
      <c r="B214" s="215"/>
      <c r="C214" s="216"/>
      <c r="D214" s="195" t="s">
        <v>150</v>
      </c>
      <c r="E214" s="217" t="s">
        <v>19</v>
      </c>
      <c r="F214" s="218" t="s">
        <v>170</v>
      </c>
      <c r="G214" s="216"/>
      <c r="H214" s="219">
        <v>3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150</v>
      </c>
      <c r="AU214" s="225" t="s">
        <v>83</v>
      </c>
      <c r="AV214" s="15" t="s">
        <v>146</v>
      </c>
      <c r="AW214" s="15" t="s">
        <v>34</v>
      </c>
      <c r="AX214" s="15" t="s">
        <v>81</v>
      </c>
      <c r="AY214" s="225" t="s">
        <v>138</v>
      </c>
    </row>
    <row r="215" spans="1:65" s="2" customFormat="1" ht="24.2" customHeight="1">
      <c r="A215" s="36"/>
      <c r="B215" s="37"/>
      <c r="C215" s="175" t="s">
        <v>327</v>
      </c>
      <c r="D215" s="175" t="s">
        <v>141</v>
      </c>
      <c r="E215" s="176" t="s">
        <v>328</v>
      </c>
      <c r="F215" s="177" t="s">
        <v>329</v>
      </c>
      <c r="G215" s="178" t="s">
        <v>144</v>
      </c>
      <c r="H215" s="179">
        <v>1</v>
      </c>
      <c r="I215" s="180"/>
      <c r="J215" s="181">
        <f>ROUND(I215*H215,2)</f>
        <v>0</v>
      </c>
      <c r="K215" s="177" t="s">
        <v>145</v>
      </c>
      <c r="L215" s="41"/>
      <c r="M215" s="182" t="s">
        <v>19</v>
      </c>
      <c r="N215" s="183" t="s">
        <v>44</v>
      </c>
      <c r="O215" s="66"/>
      <c r="P215" s="184">
        <f>O215*H215</f>
        <v>0</v>
      </c>
      <c r="Q215" s="184">
        <v>0</v>
      </c>
      <c r="R215" s="184">
        <f>Q215*H215</f>
        <v>0</v>
      </c>
      <c r="S215" s="184">
        <v>0.012</v>
      </c>
      <c r="T215" s="185">
        <f>S215*H215</f>
        <v>0.012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146</v>
      </c>
      <c r="AT215" s="186" t="s">
        <v>141</v>
      </c>
      <c r="AU215" s="186" t="s">
        <v>83</v>
      </c>
      <c r="AY215" s="19" t="s">
        <v>138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81</v>
      </c>
      <c r="BK215" s="187">
        <f>ROUND(I215*H215,2)</f>
        <v>0</v>
      </c>
      <c r="BL215" s="19" t="s">
        <v>146</v>
      </c>
      <c r="BM215" s="186" t="s">
        <v>330</v>
      </c>
    </row>
    <row r="216" spans="1:47" s="2" customFormat="1" ht="11.25">
      <c r="A216" s="36"/>
      <c r="B216" s="37"/>
      <c r="C216" s="38"/>
      <c r="D216" s="188" t="s">
        <v>148</v>
      </c>
      <c r="E216" s="38"/>
      <c r="F216" s="189" t="s">
        <v>331</v>
      </c>
      <c r="G216" s="38"/>
      <c r="H216" s="38"/>
      <c r="I216" s="190"/>
      <c r="J216" s="38"/>
      <c r="K216" s="38"/>
      <c r="L216" s="41"/>
      <c r="M216" s="191"/>
      <c r="N216" s="19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148</v>
      </c>
      <c r="AU216" s="19" t="s">
        <v>83</v>
      </c>
    </row>
    <row r="217" spans="2:51" s="14" customFormat="1" ht="11.25">
      <c r="B217" s="204"/>
      <c r="C217" s="205"/>
      <c r="D217" s="195" t="s">
        <v>150</v>
      </c>
      <c r="E217" s="206" t="s">
        <v>19</v>
      </c>
      <c r="F217" s="207" t="s">
        <v>152</v>
      </c>
      <c r="G217" s="205"/>
      <c r="H217" s="208">
        <v>1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150</v>
      </c>
      <c r="AU217" s="214" t="s">
        <v>83</v>
      </c>
      <c r="AV217" s="14" t="s">
        <v>83</v>
      </c>
      <c r="AW217" s="14" t="s">
        <v>34</v>
      </c>
      <c r="AX217" s="14" t="s">
        <v>81</v>
      </c>
      <c r="AY217" s="214" t="s">
        <v>138</v>
      </c>
    </row>
    <row r="218" spans="1:65" s="2" customFormat="1" ht="24.2" customHeight="1">
      <c r="A218" s="36"/>
      <c r="B218" s="37"/>
      <c r="C218" s="175" t="s">
        <v>332</v>
      </c>
      <c r="D218" s="175" t="s">
        <v>141</v>
      </c>
      <c r="E218" s="176" t="s">
        <v>333</v>
      </c>
      <c r="F218" s="177" t="s">
        <v>334</v>
      </c>
      <c r="G218" s="178" t="s">
        <v>144</v>
      </c>
      <c r="H218" s="179">
        <v>1</v>
      </c>
      <c r="I218" s="180"/>
      <c r="J218" s="181">
        <f>ROUND(I218*H218,2)</f>
        <v>0</v>
      </c>
      <c r="K218" s="177" t="s">
        <v>145</v>
      </c>
      <c r="L218" s="41"/>
      <c r="M218" s="182" t="s">
        <v>19</v>
      </c>
      <c r="N218" s="183" t="s">
        <v>44</v>
      </c>
      <c r="O218" s="66"/>
      <c r="P218" s="184">
        <f>O218*H218</f>
        <v>0</v>
      </c>
      <c r="Q218" s="184">
        <v>0</v>
      </c>
      <c r="R218" s="184">
        <f>Q218*H218</f>
        <v>0</v>
      </c>
      <c r="S218" s="184">
        <v>0.074</v>
      </c>
      <c r="T218" s="185">
        <f>S218*H218</f>
        <v>0.074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146</v>
      </c>
      <c r="AT218" s="186" t="s">
        <v>141</v>
      </c>
      <c r="AU218" s="186" t="s">
        <v>83</v>
      </c>
      <c r="AY218" s="19" t="s">
        <v>138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81</v>
      </c>
      <c r="BK218" s="187">
        <f>ROUND(I218*H218,2)</f>
        <v>0</v>
      </c>
      <c r="BL218" s="19" t="s">
        <v>146</v>
      </c>
      <c r="BM218" s="186" t="s">
        <v>335</v>
      </c>
    </row>
    <row r="219" spans="1:47" s="2" customFormat="1" ht="11.25">
      <c r="A219" s="36"/>
      <c r="B219" s="37"/>
      <c r="C219" s="38"/>
      <c r="D219" s="188" t="s">
        <v>148</v>
      </c>
      <c r="E219" s="38"/>
      <c r="F219" s="189" t="s">
        <v>336</v>
      </c>
      <c r="G219" s="38"/>
      <c r="H219" s="38"/>
      <c r="I219" s="190"/>
      <c r="J219" s="38"/>
      <c r="K219" s="38"/>
      <c r="L219" s="41"/>
      <c r="M219" s="191"/>
      <c r="N219" s="19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148</v>
      </c>
      <c r="AU219" s="19" t="s">
        <v>83</v>
      </c>
    </row>
    <row r="220" spans="2:51" s="14" customFormat="1" ht="11.25">
      <c r="B220" s="204"/>
      <c r="C220" s="205"/>
      <c r="D220" s="195" t="s">
        <v>150</v>
      </c>
      <c r="E220" s="206" t="s">
        <v>19</v>
      </c>
      <c r="F220" s="207" t="s">
        <v>157</v>
      </c>
      <c r="G220" s="205"/>
      <c r="H220" s="208">
        <v>1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150</v>
      </c>
      <c r="AU220" s="214" t="s">
        <v>83</v>
      </c>
      <c r="AV220" s="14" t="s">
        <v>83</v>
      </c>
      <c r="AW220" s="14" t="s">
        <v>34</v>
      </c>
      <c r="AX220" s="14" t="s">
        <v>81</v>
      </c>
      <c r="AY220" s="214" t="s">
        <v>138</v>
      </c>
    </row>
    <row r="221" spans="1:65" s="2" customFormat="1" ht="24.2" customHeight="1">
      <c r="A221" s="36"/>
      <c r="B221" s="37"/>
      <c r="C221" s="175" t="s">
        <v>337</v>
      </c>
      <c r="D221" s="175" t="s">
        <v>141</v>
      </c>
      <c r="E221" s="176" t="s">
        <v>338</v>
      </c>
      <c r="F221" s="177" t="s">
        <v>339</v>
      </c>
      <c r="G221" s="178" t="s">
        <v>174</v>
      </c>
      <c r="H221" s="179">
        <v>0.6</v>
      </c>
      <c r="I221" s="180"/>
      <c r="J221" s="181">
        <f>ROUND(I221*H221,2)</f>
        <v>0</v>
      </c>
      <c r="K221" s="177" t="s">
        <v>145</v>
      </c>
      <c r="L221" s="41"/>
      <c r="M221" s="182" t="s">
        <v>19</v>
      </c>
      <c r="N221" s="183" t="s">
        <v>44</v>
      </c>
      <c r="O221" s="66"/>
      <c r="P221" s="184">
        <f>O221*H221</f>
        <v>0</v>
      </c>
      <c r="Q221" s="184">
        <v>0</v>
      </c>
      <c r="R221" s="184">
        <f>Q221*H221</f>
        <v>0</v>
      </c>
      <c r="S221" s="184">
        <v>0.27</v>
      </c>
      <c r="T221" s="185">
        <f>S221*H221</f>
        <v>0.162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146</v>
      </c>
      <c r="AT221" s="186" t="s">
        <v>141</v>
      </c>
      <c r="AU221" s="186" t="s">
        <v>83</v>
      </c>
      <c r="AY221" s="19" t="s">
        <v>138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81</v>
      </c>
      <c r="BK221" s="187">
        <f>ROUND(I221*H221,2)</f>
        <v>0</v>
      </c>
      <c r="BL221" s="19" t="s">
        <v>146</v>
      </c>
      <c r="BM221" s="186" t="s">
        <v>340</v>
      </c>
    </row>
    <row r="222" spans="1:47" s="2" customFormat="1" ht="11.25">
      <c r="A222" s="36"/>
      <c r="B222" s="37"/>
      <c r="C222" s="38"/>
      <c r="D222" s="188" t="s">
        <v>148</v>
      </c>
      <c r="E222" s="38"/>
      <c r="F222" s="189" t="s">
        <v>341</v>
      </c>
      <c r="G222" s="38"/>
      <c r="H222" s="38"/>
      <c r="I222" s="190"/>
      <c r="J222" s="38"/>
      <c r="K222" s="38"/>
      <c r="L222" s="41"/>
      <c r="M222" s="191"/>
      <c r="N222" s="192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148</v>
      </c>
      <c r="AU222" s="19" t="s">
        <v>83</v>
      </c>
    </row>
    <row r="223" spans="2:51" s="14" customFormat="1" ht="11.25">
      <c r="B223" s="204"/>
      <c r="C223" s="205"/>
      <c r="D223" s="195" t="s">
        <v>150</v>
      </c>
      <c r="E223" s="206" t="s">
        <v>19</v>
      </c>
      <c r="F223" s="207" t="s">
        <v>177</v>
      </c>
      <c r="G223" s="205"/>
      <c r="H223" s="208">
        <v>0.6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150</v>
      </c>
      <c r="AU223" s="214" t="s">
        <v>83</v>
      </c>
      <c r="AV223" s="14" t="s">
        <v>83</v>
      </c>
      <c r="AW223" s="14" t="s">
        <v>34</v>
      </c>
      <c r="AX223" s="14" t="s">
        <v>81</v>
      </c>
      <c r="AY223" s="214" t="s">
        <v>138</v>
      </c>
    </row>
    <row r="224" spans="1:65" s="2" customFormat="1" ht="24.2" customHeight="1">
      <c r="A224" s="36"/>
      <c r="B224" s="37"/>
      <c r="C224" s="175" t="s">
        <v>342</v>
      </c>
      <c r="D224" s="175" t="s">
        <v>141</v>
      </c>
      <c r="E224" s="176" t="s">
        <v>343</v>
      </c>
      <c r="F224" s="177" t="s">
        <v>344</v>
      </c>
      <c r="G224" s="178" t="s">
        <v>144</v>
      </c>
      <c r="H224" s="179">
        <v>1</v>
      </c>
      <c r="I224" s="180"/>
      <c r="J224" s="181">
        <f>ROUND(I224*H224,2)</f>
        <v>0</v>
      </c>
      <c r="K224" s="177" t="s">
        <v>19</v>
      </c>
      <c r="L224" s="41"/>
      <c r="M224" s="182" t="s">
        <v>19</v>
      </c>
      <c r="N224" s="183" t="s">
        <v>44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0.064</v>
      </c>
      <c r="T224" s="185">
        <f>S224*H224</f>
        <v>0.064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146</v>
      </c>
      <c r="AT224" s="186" t="s">
        <v>141</v>
      </c>
      <c r="AU224" s="186" t="s">
        <v>83</v>
      </c>
      <c r="AY224" s="19" t="s">
        <v>138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81</v>
      </c>
      <c r="BK224" s="187">
        <f>ROUND(I224*H224,2)</f>
        <v>0</v>
      </c>
      <c r="BL224" s="19" t="s">
        <v>146</v>
      </c>
      <c r="BM224" s="186" t="s">
        <v>345</v>
      </c>
    </row>
    <row r="225" spans="2:51" s="14" customFormat="1" ht="11.25">
      <c r="B225" s="204"/>
      <c r="C225" s="205"/>
      <c r="D225" s="195" t="s">
        <v>150</v>
      </c>
      <c r="E225" s="206" t="s">
        <v>19</v>
      </c>
      <c r="F225" s="207" t="s">
        <v>346</v>
      </c>
      <c r="G225" s="205"/>
      <c r="H225" s="208">
        <v>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150</v>
      </c>
      <c r="AU225" s="214" t="s">
        <v>83</v>
      </c>
      <c r="AV225" s="14" t="s">
        <v>83</v>
      </c>
      <c r="AW225" s="14" t="s">
        <v>34</v>
      </c>
      <c r="AX225" s="14" t="s">
        <v>81</v>
      </c>
      <c r="AY225" s="214" t="s">
        <v>138</v>
      </c>
    </row>
    <row r="226" spans="1:65" s="2" customFormat="1" ht="24.2" customHeight="1">
      <c r="A226" s="36"/>
      <c r="B226" s="37"/>
      <c r="C226" s="175" t="s">
        <v>347</v>
      </c>
      <c r="D226" s="175" t="s">
        <v>141</v>
      </c>
      <c r="E226" s="176" t="s">
        <v>348</v>
      </c>
      <c r="F226" s="177" t="s">
        <v>349</v>
      </c>
      <c r="G226" s="178" t="s">
        <v>274</v>
      </c>
      <c r="H226" s="179">
        <v>8.827</v>
      </c>
      <c r="I226" s="180"/>
      <c r="J226" s="181">
        <f>ROUND(I226*H226,2)</f>
        <v>0</v>
      </c>
      <c r="K226" s="177" t="s">
        <v>145</v>
      </c>
      <c r="L226" s="41"/>
      <c r="M226" s="182" t="s">
        <v>19</v>
      </c>
      <c r="N226" s="183" t="s">
        <v>44</v>
      </c>
      <c r="O226" s="66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146</v>
      </c>
      <c r="AT226" s="186" t="s">
        <v>141</v>
      </c>
      <c r="AU226" s="186" t="s">
        <v>83</v>
      </c>
      <c r="AY226" s="19" t="s">
        <v>138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81</v>
      </c>
      <c r="BK226" s="187">
        <f>ROUND(I226*H226,2)</f>
        <v>0</v>
      </c>
      <c r="BL226" s="19" t="s">
        <v>146</v>
      </c>
      <c r="BM226" s="186" t="s">
        <v>350</v>
      </c>
    </row>
    <row r="227" spans="1:47" s="2" customFormat="1" ht="11.25">
      <c r="A227" s="36"/>
      <c r="B227" s="37"/>
      <c r="C227" s="38"/>
      <c r="D227" s="188" t="s">
        <v>148</v>
      </c>
      <c r="E227" s="38"/>
      <c r="F227" s="189" t="s">
        <v>351</v>
      </c>
      <c r="G227" s="38"/>
      <c r="H227" s="38"/>
      <c r="I227" s="190"/>
      <c r="J227" s="38"/>
      <c r="K227" s="38"/>
      <c r="L227" s="41"/>
      <c r="M227" s="191"/>
      <c r="N227" s="19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148</v>
      </c>
      <c r="AU227" s="19" t="s">
        <v>83</v>
      </c>
    </row>
    <row r="228" spans="2:51" s="14" customFormat="1" ht="11.25">
      <c r="B228" s="204"/>
      <c r="C228" s="205"/>
      <c r="D228" s="195" t="s">
        <v>150</v>
      </c>
      <c r="E228" s="206" t="s">
        <v>19</v>
      </c>
      <c r="F228" s="207" t="s">
        <v>352</v>
      </c>
      <c r="G228" s="205"/>
      <c r="H228" s="208">
        <v>8.827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150</v>
      </c>
      <c r="AU228" s="214" t="s">
        <v>83</v>
      </c>
      <c r="AV228" s="14" t="s">
        <v>83</v>
      </c>
      <c r="AW228" s="14" t="s">
        <v>34</v>
      </c>
      <c r="AX228" s="14" t="s">
        <v>81</v>
      </c>
      <c r="AY228" s="214" t="s">
        <v>138</v>
      </c>
    </row>
    <row r="229" spans="1:65" s="2" customFormat="1" ht="21.75" customHeight="1">
      <c r="A229" s="36"/>
      <c r="B229" s="37"/>
      <c r="C229" s="175" t="s">
        <v>353</v>
      </c>
      <c r="D229" s="175" t="s">
        <v>141</v>
      </c>
      <c r="E229" s="176" t="s">
        <v>354</v>
      </c>
      <c r="F229" s="177" t="s">
        <v>355</v>
      </c>
      <c r="G229" s="178" t="s">
        <v>274</v>
      </c>
      <c r="H229" s="179">
        <v>8.827</v>
      </c>
      <c r="I229" s="180"/>
      <c r="J229" s="181">
        <f>ROUND(I229*H229,2)</f>
        <v>0</v>
      </c>
      <c r="K229" s="177" t="s">
        <v>145</v>
      </c>
      <c r="L229" s="41"/>
      <c r="M229" s="182" t="s">
        <v>19</v>
      </c>
      <c r="N229" s="183" t="s">
        <v>44</v>
      </c>
      <c r="O229" s="66"/>
      <c r="P229" s="184">
        <f>O229*H229</f>
        <v>0</v>
      </c>
      <c r="Q229" s="184">
        <v>0</v>
      </c>
      <c r="R229" s="184">
        <f>Q229*H229</f>
        <v>0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146</v>
      </c>
      <c r="AT229" s="186" t="s">
        <v>141</v>
      </c>
      <c r="AU229" s="186" t="s">
        <v>83</v>
      </c>
      <c r="AY229" s="19" t="s">
        <v>138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81</v>
      </c>
      <c r="BK229" s="187">
        <f>ROUND(I229*H229,2)</f>
        <v>0</v>
      </c>
      <c r="BL229" s="19" t="s">
        <v>146</v>
      </c>
      <c r="BM229" s="186" t="s">
        <v>356</v>
      </c>
    </row>
    <row r="230" spans="1:47" s="2" customFormat="1" ht="11.25">
      <c r="A230" s="36"/>
      <c r="B230" s="37"/>
      <c r="C230" s="38"/>
      <c r="D230" s="188" t="s">
        <v>148</v>
      </c>
      <c r="E230" s="38"/>
      <c r="F230" s="189" t="s">
        <v>357</v>
      </c>
      <c r="G230" s="38"/>
      <c r="H230" s="38"/>
      <c r="I230" s="190"/>
      <c r="J230" s="38"/>
      <c r="K230" s="38"/>
      <c r="L230" s="41"/>
      <c r="M230" s="191"/>
      <c r="N230" s="19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148</v>
      </c>
      <c r="AU230" s="19" t="s">
        <v>83</v>
      </c>
    </row>
    <row r="231" spans="1:65" s="2" customFormat="1" ht="24.2" customHeight="1">
      <c r="A231" s="36"/>
      <c r="B231" s="37"/>
      <c r="C231" s="175" t="s">
        <v>358</v>
      </c>
      <c r="D231" s="175" t="s">
        <v>141</v>
      </c>
      <c r="E231" s="176" t="s">
        <v>359</v>
      </c>
      <c r="F231" s="177" t="s">
        <v>360</v>
      </c>
      <c r="G231" s="178" t="s">
        <v>274</v>
      </c>
      <c r="H231" s="179">
        <v>79.443</v>
      </c>
      <c r="I231" s="180"/>
      <c r="J231" s="181">
        <f>ROUND(I231*H231,2)</f>
        <v>0</v>
      </c>
      <c r="K231" s="177" t="s">
        <v>145</v>
      </c>
      <c r="L231" s="41"/>
      <c r="M231" s="182" t="s">
        <v>19</v>
      </c>
      <c r="N231" s="183" t="s">
        <v>44</v>
      </c>
      <c r="O231" s="66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146</v>
      </c>
      <c r="AT231" s="186" t="s">
        <v>141</v>
      </c>
      <c r="AU231" s="186" t="s">
        <v>83</v>
      </c>
      <c r="AY231" s="19" t="s">
        <v>138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81</v>
      </c>
      <c r="BK231" s="187">
        <f>ROUND(I231*H231,2)</f>
        <v>0</v>
      </c>
      <c r="BL231" s="19" t="s">
        <v>146</v>
      </c>
      <c r="BM231" s="186" t="s">
        <v>361</v>
      </c>
    </row>
    <row r="232" spans="1:47" s="2" customFormat="1" ht="11.25">
      <c r="A232" s="36"/>
      <c r="B232" s="37"/>
      <c r="C232" s="38"/>
      <c r="D232" s="188" t="s">
        <v>148</v>
      </c>
      <c r="E232" s="38"/>
      <c r="F232" s="189" t="s">
        <v>362</v>
      </c>
      <c r="G232" s="38"/>
      <c r="H232" s="38"/>
      <c r="I232" s="190"/>
      <c r="J232" s="38"/>
      <c r="K232" s="38"/>
      <c r="L232" s="41"/>
      <c r="M232" s="191"/>
      <c r="N232" s="19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148</v>
      </c>
      <c r="AU232" s="19" t="s">
        <v>83</v>
      </c>
    </row>
    <row r="233" spans="2:51" s="14" customFormat="1" ht="11.25">
      <c r="B233" s="204"/>
      <c r="C233" s="205"/>
      <c r="D233" s="195" t="s">
        <v>150</v>
      </c>
      <c r="E233" s="206" t="s">
        <v>19</v>
      </c>
      <c r="F233" s="207" t="s">
        <v>363</v>
      </c>
      <c r="G233" s="205"/>
      <c r="H233" s="208">
        <v>79.443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150</v>
      </c>
      <c r="AU233" s="214" t="s">
        <v>83</v>
      </c>
      <c r="AV233" s="14" t="s">
        <v>83</v>
      </c>
      <c r="AW233" s="14" t="s">
        <v>34</v>
      </c>
      <c r="AX233" s="14" t="s">
        <v>81</v>
      </c>
      <c r="AY233" s="214" t="s">
        <v>138</v>
      </c>
    </row>
    <row r="234" spans="1:65" s="2" customFormat="1" ht="24.2" customHeight="1">
      <c r="A234" s="36"/>
      <c r="B234" s="37"/>
      <c r="C234" s="175" t="s">
        <v>364</v>
      </c>
      <c r="D234" s="175" t="s">
        <v>141</v>
      </c>
      <c r="E234" s="176" t="s">
        <v>365</v>
      </c>
      <c r="F234" s="177" t="s">
        <v>366</v>
      </c>
      <c r="G234" s="178" t="s">
        <v>274</v>
      </c>
      <c r="H234" s="179">
        <v>8.169</v>
      </c>
      <c r="I234" s="180"/>
      <c r="J234" s="181">
        <f>ROUND(I234*H234,2)</f>
        <v>0</v>
      </c>
      <c r="K234" s="177" t="s">
        <v>145</v>
      </c>
      <c r="L234" s="41"/>
      <c r="M234" s="182" t="s">
        <v>19</v>
      </c>
      <c r="N234" s="183" t="s">
        <v>44</v>
      </c>
      <c r="O234" s="66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146</v>
      </c>
      <c r="AT234" s="186" t="s">
        <v>141</v>
      </c>
      <c r="AU234" s="186" t="s">
        <v>83</v>
      </c>
      <c r="AY234" s="19" t="s">
        <v>138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81</v>
      </c>
      <c r="BK234" s="187">
        <f>ROUND(I234*H234,2)</f>
        <v>0</v>
      </c>
      <c r="BL234" s="19" t="s">
        <v>146</v>
      </c>
      <c r="BM234" s="186" t="s">
        <v>367</v>
      </c>
    </row>
    <row r="235" spans="1:47" s="2" customFormat="1" ht="11.25">
      <c r="A235" s="36"/>
      <c r="B235" s="37"/>
      <c r="C235" s="38"/>
      <c r="D235" s="188" t="s">
        <v>148</v>
      </c>
      <c r="E235" s="38"/>
      <c r="F235" s="189" t="s">
        <v>368</v>
      </c>
      <c r="G235" s="38"/>
      <c r="H235" s="38"/>
      <c r="I235" s="190"/>
      <c r="J235" s="38"/>
      <c r="K235" s="38"/>
      <c r="L235" s="41"/>
      <c r="M235" s="191"/>
      <c r="N235" s="192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148</v>
      </c>
      <c r="AU235" s="19" t="s">
        <v>83</v>
      </c>
    </row>
    <row r="236" spans="2:51" s="14" customFormat="1" ht="11.25">
      <c r="B236" s="204"/>
      <c r="C236" s="205"/>
      <c r="D236" s="195" t="s">
        <v>150</v>
      </c>
      <c r="E236" s="206" t="s">
        <v>19</v>
      </c>
      <c r="F236" s="207" t="s">
        <v>369</v>
      </c>
      <c r="G236" s="205"/>
      <c r="H236" s="208">
        <v>8.169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150</v>
      </c>
      <c r="AU236" s="214" t="s">
        <v>83</v>
      </c>
      <c r="AV236" s="14" t="s">
        <v>83</v>
      </c>
      <c r="AW236" s="14" t="s">
        <v>34</v>
      </c>
      <c r="AX236" s="14" t="s">
        <v>81</v>
      </c>
      <c r="AY236" s="214" t="s">
        <v>138</v>
      </c>
    </row>
    <row r="237" spans="1:65" s="2" customFormat="1" ht="24.2" customHeight="1">
      <c r="A237" s="36"/>
      <c r="B237" s="37"/>
      <c r="C237" s="175" t="s">
        <v>370</v>
      </c>
      <c r="D237" s="175" t="s">
        <v>141</v>
      </c>
      <c r="E237" s="176" t="s">
        <v>371</v>
      </c>
      <c r="F237" s="177" t="s">
        <v>372</v>
      </c>
      <c r="G237" s="178" t="s">
        <v>274</v>
      </c>
      <c r="H237" s="179">
        <v>0.658</v>
      </c>
      <c r="I237" s="180"/>
      <c r="J237" s="181">
        <f>ROUND(I237*H237,2)</f>
        <v>0</v>
      </c>
      <c r="K237" s="177" t="s">
        <v>145</v>
      </c>
      <c r="L237" s="41"/>
      <c r="M237" s="182" t="s">
        <v>19</v>
      </c>
      <c r="N237" s="183" t="s">
        <v>44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146</v>
      </c>
      <c r="AT237" s="186" t="s">
        <v>141</v>
      </c>
      <c r="AU237" s="186" t="s">
        <v>83</v>
      </c>
      <c r="AY237" s="19" t="s">
        <v>138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81</v>
      </c>
      <c r="BK237" s="187">
        <f>ROUND(I237*H237,2)</f>
        <v>0</v>
      </c>
      <c r="BL237" s="19" t="s">
        <v>146</v>
      </c>
      <c r="BM237" s="186" t="s">
        <v>373</v>
      </c>
    </row>
    <row r="238" spans="1:47" s="2" customFormat="1" ht="11.25">
      <c r="A238" s="36"/>
      <c r="B238" s="37"/>
      <c r="C238" s="38"/>
      <c r="D238" s="188" t="s">
        <v>148</v>
      </c>
      <c r="E238" s="38"/>
      <c r="F238" s="189" t="s">
        <v>374</v>
      </c>
      <c r="G238" s="38"/>
      <c r="H238" s="38"/>
      <c r="I238" s="190"/>
      <c r="J238" s="38"/>
      <c r="K238" s="38"/>
      <c r="L238" s="41"/>
      <c r="M238" s="191"/>
      <c r="N238" s="19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148</v>
      </c>
      <c r="AU238" s="19" t="s">
        <v>83</v>
      </c>
    </row>
    <row r="239" spans="2:51" s="14" customFormat="1" ht="11.25">
      <c r="B239" s="204"/>
      <c r="C239" s="205"/>
      <c r="D239" s="195" t="s">
        <v>150</v>
      </c>
      <c r="E239" s="206" t="s">
        <v>19</v>
      </c>
      <c r="F239" s="207" t="s">
        <v>375</v>
      </c>
      <c r="G239" s="205"/>
      <c r="H239" s="208">
        <v>0.658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150</v>
      </c>
      <c r="AU239" s="214" t="s">
        <v>83</v>
      </c>
      <c r="AV239" s="14" t="s">
        <v>83</v>
      </c>
      <c r="AW239" s="14" t="s">
        <v>34</v>
      </c>
      <c r="AX239" s="14" t="s">
        <v>81</v>
      </c>
      <c r="AY239" s="214" t="s">
        <v>138</v>
      </c>
    </row>
    <row r="240" spans="2:63" s="12" customFormat="1" ht="22.9" customHeight="1">
      <c r="B240" s="159"/>
      <c r="C240" s="160"/>
      <c r="D240" s="161" t="s">
        <v>72</v>
      </c>
      <c r="E240" s="173" t="s">
        <v>376</v>
      </c>
      <c r="F240" s="173" t="s">
        <v>377</v>
      </c>
      <c r="G240" s="160"/>
      <c r="H240" s="160"/>
      <c r="I240" s="163"/>
      <c r="J240" s="174">
        <f>BK240</f>
        <v>0</v>
      </c>
      <c r="K240" s="160"/>
      <c r="L240" s="165"/>
      <c r="M240" s="166"/>
      <c r="N240" s="167"/>
      <c r="O240" s="167"/>
      <c r="P240" s="168">
        <f>SUM(P241:P242)</f>
        <v>0</v>
      </c>
      <c r="Q240" s="167"/>
      <c r="R240" s="168">
        <f>SUM(R241:R242)</f>
        <v>0</v>
      </c>
      <c r="S240" s="167"/>
      <c r="T240" s="169">
        <f>SUM(T241:T242)</f>
        <v>0</v>
      </c>
      <c r="AR240" s="170" t="s">
        <v>81</v>
      </c>
      <c r="AT240" s="171" t="s">
        <v>72</v>
      </c>
      <c r="AU240" s="171" t="s">
        <v>81</v>
      </c>
      <c r="AY240" s="170" t="s">
        <v>138</v>
      </c>
      <c r="BK240" s="172">
        <f>SUM(BK241:BK242)</f>
        <v>0</v>
      </c>
    </row>
    <row r="241" spans="1:65" s="2" customFormat="1" ht="33" customHeight="1">
      <c r="A241" s="36"/>
      <c r="B241" s="37"/>
      <c r="C241" s="175" t="s">
        <v>378</v>
      </c>
      <c r="D241" s="175" t="s">
        <v>141</v>
      </c>
      <c r="E241" s="176" t="s">
        <v>379</v>
      </c>
      <c r="F241" s="177" t="s">
        <v>380</v>
      </c>
      <c r="G241" s="178" t="s">
        <v>274</v>
      </c>
      <c r="H241" s="179">
        <v>13.411</v>
      </c>
      <c r="I241" s="180"/>
      <c r="J241" s="181">
        <f>ROUND(I241*H241,2)</f>
        <v>0</v>
      </c>
      <c r="K241" s="177" t="s">
        <v>145</v>
      </c>
      <c r="L241" s="41"/>
      <c r="M241" s="182" t="s">
        <v>19</v>
      </c>
      <c r="N241" s="183" t="s">
        <v>44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146</v>
      </c>
      <c r="AT241" s="186" t="s">
        <v>141</v>
      </c>
      <c r="AU241" s="186" t="s">
        <v>83</v>
      </c>
      <c r="AY241" s="19" t="s">
        <v>138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81</v>
      </c>
      <c r="BK241" s="187">
        <f>ROUND(I241*H241,2)</f>
        <v>0</v>
      </c>
      <c r="BL241" s="19" t="s">
        <v>146</v>
      </c>
      <c r="BM241" s="186" t="s">
        <v>381</v>
      </c>
    </row>
    <row r="242" spans="1:47" s="2" customFormat="1" ht="11.25">
      <c r="A242" s="36"/>
      <c r="B242" s="37"/>
      <c r="C242" s="38"/>
      <c r="D242" s="188" t="s">
        <v>148</v>
      </c>
      <c r="E242" s="38"/>
      <c r="F242" s="189" t="s">
        <v>382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148</v>
      </c>
      <c r="AU242" s="19" t="s">
        <v>83</v>
      </c>
    </row>
    <row r="243" spans="2:63" s="12" customFormat="1" ht="25.9" customHeight="1">
      <c r="B243" s="159"/>
      <c r="C243" s="160"/>
      <c r="D243" s="161" t="s">
        <v>72</v>
      </c>
      <c r="E243" s="162" t="s">
        <v>383</v>
      </c>
      <c r="F243" s="162" t="s">
        <v>384</v>
      </c>
      <c r="G243" s="160"/>
      <c r="H243" s="160"/>
      <c r="I243" s="163"/>
      <c r="J243" s="164">
        <f>BK243</f>
        <v>0</v>
      </c>
      <c r="K243" s="160"/>
      <c r="L243" s="165"/>
      <c r="M243" s="166"/>
      <c r="N243" s="167"/>
      <c r="O243" s="167"/>
      <c r="P243" s="168">
        <f>P244+P267+P274+P276+P308+P319+P322+P335+P363+P370</f>
        <v>0</v>
      </c>
      <c r="Q243" s="167"/>
      <c r="R243" s="168">
        <f>R244+R267+R274+R276+R308+R319+R322+R335+R363+R370</f>
        <v>3.40716195</v>
      </c>
      <c r="S243" s="167"/>
      <c r="T243" s="169">
        <f>T244+T267+T274+T276+T308+T319+T322+T335+T363+T370</f>
        <v>0.65727339</v>
      </c>
      <c r="AR243" s="170" t="s">
        <v>83</v>
      </c>
      <c r="AT243" s="171" t="s">
        <v>72</v>
      </c>
      <c r="AU243" s="171" t="s">
        <v>73</v>
      </c>
      <c r="AY243" s="170" t="s">
        <v>138</v>
      </c>
      <c r="BK243" s="172">
        <f>BK244+BK267+BK274+BK276+BK308+BK319+BK322+BK335+BK363+BK370</f>
        <v>0</v>
      </c>
    </row>
    <row r="244" spans="2:63" s="12" customFormat="1" ht="22.9" customHeight="1">
      <c r="B244" s="159"/>
      <c r="C244" s="160"/>
      <c r="D244" s="161" t="s">
        <v>72</v>
      </c>
      <c r="E244" s="173" t="s">
        <v>385</v>
      </c>
      <c r="F244" s="173" t="s">
        <v>386</v>
      </c>
      <c r="G244" s="160"/>
      <c r="H244" s="160"/>
      <c r="I244" s="163"/>
      <c r="J244" s="174">
        <f>BK244</f>
        <v>0</v>
      </c>
      <c r="K244" s="160"/>
      <c r="L244" s="165"/>
      <c r="M244" s="166"/>
      <c r="N244" s="167"/>
      <c r="O244" s="167"/>
      <c r="P244" s="168">
        <f>SUM(P245:P266)</f>
        <v>0</v>
      </c>
      <c r="Q244" s="167"/>
      <c r="R244" s="168">
        <f>SUM(R245:R266)</f>
        <v>0.1585363</v>
      </c>
      <c r="S244" s="167"/>
      <c r="T244" s="169">
        <f>SUM(T245:T266)</f>
        <v>0</v>
      </c>
      <c r="AR244" s="170" t="s">
        <v>83</v>
      </c>
      <c r="AT244" s="171" t="s">
        <v>72</v>
      </c>
      <c r="AU244" s="171" t="s">
        <v>81</v>
      </c>
      <c r="AY244" s="170" t="s">
        <v>138</v>
      </c>
      <c r="BK244" s="172">
        <f>SUM(BK245:BK266)</f>
        <v>0</v>
      </c>
    </row>
    <row r="245" spans="1:65" s="2" customFormat="1" ht="66.75" customHeight="1">
      <c r="A245" s="36"/>
      <c r="B245" s="37"/>
      <c r="C245" s="175" t="s">
        <v>387</v>
      </c>
      <c r="D245" s="175" t="s">
        <v>141</v>
      </c>
      <c r="E245" s="176" t="s">
        <v>388</v>
      </c>
      <c r="F245" s="177" t="s">
        <v>389</v>
      </c>
      <c r="G245" s="178" t="s">
        <v>144</v>
      </c>
      <c r="H245" s="179">
        <v>1</v>
      </c>
      <c r="I245" s="180"/>
      <c r="J245" s="181">
        <f>ROUND(I245*H245,2)</f>
        <v>0</v>
      </c>
      <c r="K245" s="177" t="s">
        <v>19</v>
      </c>
      <c r="L245" s="41"/>
      <c r="M245" s="182" t="s">
        <v>19</v>
      </c>
      <c r="N245" s="183" t="s">
        <v>44</v>
      </c>
      <c r="O245" s="66"/>
      <c r="P245" s="184">
        <f>O245*H245</f>
        <v>0</v>
      </c>
      <c r="Q245" s="184">
        <v>0</v>
      </c>
      <c r="R245" s="184">
        <f>Q245*H245</f>
        <v>0</v>
      </c>
      <c r="S245" s="184">
        <v>0</v>
      </c>
      <c r="T245" s="185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243</v>
      </c>
      <c r="AT245" s="186" t="s">
        <v>141</v>
      </c>
      <c r="AU245" s="186" t="s">
        <v>83</v>
      </c>
      <c r="AY245" s="19" t="s">
        <v>138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9" t="s">
        <v>81</v>
      </c>
      <c r="BK245" s="187">
        <f>ROUND(I245*H245,2)</f>
        <v>0</v>
      </c>
      <c r="BL245" s="19" t="s">
        <v>243</v>
      </c>
      <c r="BM245" s="186" t="s">
        <v>390</v>
      </c>
    </row>
    <row r="246" spans="2:51" s="14" customFormat="1" ht="11.25">
      <c r="B246" s="204"/>
      <c r="C246" s="205"/>
      <c r="D246" s="195" t="s">
        <v>150</v>
      </c>
      <c r="E246" s="206" t="s">
        <v>19</v>
      </c>
      <c r="F246" s="207" t="s">
        <v>204</v>
      </c>
      <c r="G246" s="205"/>
      <c r="H246" s="208">
        <v>1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150</v>
      </c>
      <c r="AU246" s="214" t="s">
        <v>83</v>
      </c>
      <c r="AV246" s="14" t="s">
        <v>83</v>
      </c>
      <c r="AW246" s="14" t="s">
        <v>34</v>
      </c>
      <c r="AX246" s="14" t="s">
        <v>81</v>
      </c>
      <c r="AY246" s="214" t="s">
        <v>138</v>
      </c>
    </row>
    <row r="247" spans="1:65" s="2" customFormat="1" ht="24.2" customHeight="1">
      <c r="A247" s="36"/>
      <c r="B247" s="37"/>
      <c r="C247" s="175" t="s">
        <v>391</v>
      </c>
      <c r="D247" s="175" t="s">
        <v>141</v>
      </c>
      <c r="E247" s="176" t="s">
        <v>392</v>
      </c>
      <c r="F247" s="177" t="s">
        <v>393</v>
      </c>
      <c r="G247" s="178" t="s">
        <v>174</v>
      </c>
      <c r="H247" s="179">
        <v>58.267</v>
      </c>
      <c r="I247" s="180"/>
      <c r="J247" s="181">
        <f>ROUND(I247*H247,2)</f>
        <v>0</v>
      </c>
      <c r="K247" s="177" t="s">
        <v>145</v>
      </c>
      <c r="L247" s="41"/>
      <c r="M247" s="182" t="s">
        <v>19</v>
      </c>
      <c r="N247" s="183" t="s">
        <v>44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243</v>
      </c>
      <c r="AT247" s="186" t="s">
        <v>141</v>
      </c>
      <c r="AU247" s="186" t="s">
        <v>83</v>
      </c>
      <c r="AY247" s="19" t="s">
        <v>138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81</v>
      </c>
      <c r="BK247" s="187">
        <f>ROUND(I247*H247,2)</f>
        <v>0</v>
      </c>
      <c r="BL247" s="19" t="s">
        <v>243</v>
      </c>
      <c r="BM247" s="186" t="s">
        <v>394</v>
      </c>
    </row>
    <row r="248" spans="1:47" s="2" customFormat="1" ht="11.25">
      <c r="A248" s="36"/>
      <c r="B248" s="37"/>
      <c r="C248" s="38"/>
      <c r="D248" s="188" t="s">
        <v>148</v>
      </c>
      <c r="E248" s="38"/>
      <c r="F248" s="189" t="s">
        <v>395</v>
      </c>
      <c r="G248" s="38"/>
      <c r="H248" s="38"/>
      <c r="I248" s="190"/>
      <c r="J248" s="38"/>
      <c r="K248" s="38"/>
      <c r="L248" s="41"/>
      <c r="M248" s="191"/>
      <c r="N248" s="19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148</v>
      </c>
      <c r="AU248" s="19" t="s">
        <v>83</v>
      </c>
    </row>
    <row r="249" spans="2:51" s="14" customFormat="1" ht="11.25">
      <c r="B249" s="204"/>
      <c r="C249" s="205"/>
      <c r="D249" s="195" t="s">
        <v>150</v>
      </c>
      <c r="E249" s="206" t="s">
        <v>19</v>
      </c>
      <c r="F249" s="207" t="s">
        <v>396</v>
      </c>
      <c r="G249" s="205"/>
      <c r="H249" s="208">
        <v>58.267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150</v>
      </c>
      <c r="AU249" s="214" t="s">
        <v>83</v>
      </c>
      <c r="AV249" s="14" t="s">
        <v>83</v>
      </c>
      <c r="AW249" s="14" t="s">
        <v>34</v>
      </c>
      <c r="AX249" s="14" t="s">
        <v>81</v>
      </c>
      <c r="AY249" s="214" t="s">
        <v>138</v>
      </c>
    </row>
    <row r="250" spans="1:65" s="2" customFormat="1" ht="16.5" customHeight="1">
      <c r="A250" s="36"/>
      <c r="B250" s="37"/>
      <c r="C250" s="226" t="s">
        <v>397</v>
      </c>
      <c r="D250" s="226" t="s">
        <v>398</v>
      </c>
      <c r="E250" s="227" t="s">
        <v>399</v>
      </c>
      <c r="F250" s="228" t="s">
        <v>400</v>
      </c>
      <c r="G250" s="229" t="s">
        <v>174</v>
      </c>
      <c r="H250" s="230">
        <v>61.18</v>
      </c>
      <c r="I250" s="231"/>
      <c r="J250" s="232">
        <f>ROUND(I250*H250,2)</f>
        <v>0</v>
      </c>
      <c r="K250" s="228" t="s">
        <v>145</v>
      </c>
      <c r="L250" s="233"/>
      <c r="M250" s="234" t="s">
        <v>19</v>
      </c>
      <c r="N250" s="235" t="s">
        <v>44</v>
      </c>
      <c r="O250" s="66"/>
      <c r="P250" s="184">
        <f>O250*H250</f>
        <v>0</v>
      </c>
      <c r="Q250" s="184">
        <v>0.002</v>
      </c>
      <c r="R250" s="184">
        <f>Q250*H250</f>
        <v>0.12236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342</v>
      </c>
      <c r="AT250" s="186" t="s">
        <v>398</v>
      </c>
      <c r="AU250" s="186" t="s">
        <v>83</v>
      </c>
      <c r="AY250" s="19" t="s">
        <v>138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81</v>
      </c>
      <c r="BK250" s="187">
        <f>ROUND(I250*H250,2)</f>
        <v>0</v>
      </c>
      <c r="BL250" s="19" t="s">
        <v>243</v>
      </c>
      <c r="BM250" s="186" t="s">
        <v>401</v>
      </c>
    </row>
    <row r="251" spans="2:51" s="14" customFormat="1" ht="11.25">
      <c r="B251" s="204"/>
      <c r="C251" s="205"/>
      <c r="D251" s="195" t="s">
        <v>150</v>
      </c>
      <c r="E251" s="206" t="s">
        <v>19</v>
      </c>
      <c r="F251" s="207" t="s">
        <v>402</v>
      </c>
      <c r="G251" s="205"/>
      <c r="H251" s="208">
        <v>61.18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150</v>
      </c>
      <c r="AU251" s="214" t="s">
        <v>83</v>
      </c>
      <c r="AV251" s="14" t="s">
        <v>83</v>
      </c>
      <c r="AW251" s="14" t="s">
        <v>34</v>
      </c>
      <c r="AX251" s="14" t="s">
        <v>81</v>
      </c>
      <c r="AY251" s="214" t="s">
        <v>138</v>
      </c>
    </row>
    <row r="252" spans="1:65" s="2" customFormat="1" ht="16.5" customHeight="1">
      <c r="A252" s="36"/>
      <c r="B252" s="37"/>
      <c r="C252" s="175" t="s">
        <v>403</v>
      </c>
      <c r="D252" s="175" t="s">
        <v>141</v>
      </c>
      <c r="E252" s="176" t="s">
        <v>404</v>
      </c>
      <c r="F252" s="177" t="s">
        <v>405</v>
      </c>
      <c r="G252" s="178" t="s">
        <v>187</v>
      </c>
      <c r="H252" s="179">
        <v>34.44</v>
      </c>
      <c r="I252" s="180"/>
      <c r="J252" s="181">
        <f>ROUND(I252*H252,2)</f>
        <v>0</v>
      </c>
      <c r="K252" s="177" t="s">
        <v>145</v>
      </c>
      <c r="L252" s="41"/>
      <c r="M252" s="182" t="s">
        <v>19</v>
      </c>
      <c r="N252" s="183" t="s">
        <v>44</v>
      </c>
      <c r="O252" s="66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243</v>
      </c>
      <c r="AT252" s="186" t="s">
        <v>141</v>
      </c>
      <c r="AU252" s="186" t="s">
        <v>83</v>
      </c>
      <c r="AY252" s="19" t="s">
        <v>138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9" t="s">
        <v>81</v>
      </c>
      <c r="BK252" s="187">
        <f>ROUND(I252*H252,2)</f>
        <v>0</v>
      </c>
      <c r="BL252" s="19" t="s">
        <v>243</v>
      </c>
      <c r="BM252" s="186" t="s">
        <v>406</v>
      </c>
    </row>
    <row r="253" spans="1:47" s="2" customFormat="1" ht="11.25">
      <c r="A253" s="36"/>
      <c r="B253" s="37"/>
      <c r="C253" s="38"/>
      <c r="D253" s="188" t="s">
        <v>148</v>
      </c>
      <c r="E253" s="38"/>
      <c r="F253" s="189" t="s">
        <v>407</v>
      </c>
      <c r="G253" s="38"/>
      <c r="H253" s="38"/>
      <c r="I253" s="190"/>
      <c r="J253" s="38"/>
      <c r="K253" s="38"/>
      <c r="L253" s="41"/>
      <c r="M253" s="191"/>
      <c r="N253" s="192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148</v>
      </c>
      <c r="AU253" s="19" t="s">
        <v>83</v>
      </c>
    </row>
    <row r="254" spans="2:51" s="14" customFormat="1" ht="11.25">
      <c r="B254" s="204"/>
      <c r="C254" s="205"/>
      <c r="D254" s="195" t="s">
        <v>150</v>
      </c>
      <c r="E254" s="206" t="s">
        <v>19</v>
      </c>
      <c r="F254" s="207" t="s">
        <v>408</v>
      </c>
      <c r="G254" s="205"/>
      <c r="H254" s="208">
        <v>34.44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150</v>
      </c>
      <c r="AU254" s="214" t="s">
        <v>83</v>
      </c>
      <c r="AV254" s="14" t="s">
        <v>83</v>
      </c>
      <c r="AW254" s="14" t="s">
        <v>34</v>
      </c>
      <c r="AX254" s="14" t="s">
        <v>81</v>
      </c>
      <c r="AY254" s="214" t="s">
        <v>138</v>
      </c>
    </row>
    <row r="255" spans="1:65" s="2" customFormat="1" ht="16.5" customHeight="1">
      <c r="A255" s="36"/>
      <c r="B255" s="37"/>
      <c r="C255" s="226" t="s">
        <v>409</v>
      </c>
      <c r="D255" s="226" t="s">
        <v>398</v>
      </c>
      <c r="E255" s="227" t="s">
        <v>410</v>
      </c>
      <c r="F255" s="228" t="s">
        <v>411</v>
      </c>
      <c r="G255" s="229" t="s">
        <v>187</v>
      </c>
      <c r="H255" s="230">
        <v>35.129</v>
      </c>
      <c r="I255" s="231"/>
      <c r="J255" s="232">
        <f>ROUND(I255*H255,2)</f>
        <v>0</v>
      </c>
      <c r="K255" s="228" t="s">
        <v>145</v>
      </c>
      <c r="L255" s="233"/>
      <c r="M255" s="234" t="s">
        <v>19</v>
      </c>
      <c r="N255" s="235" t="s">
        <v>44</v>
      </c>
      <c r="O255" s="66"/>
      <c r="P255" s="184">
        <f>O255*H255</f>
        <v>0</v>
      </c>
      <c r="Q255" s="184">
        <v>0.0003</v>
      </c>
      <c r="R255" s="184">
        <f>Q255*H255</f>
        <v>0.010538699999999998</v>
      </c>
      <c r="S255" s="184">
        <v>0</v>
      </c>
      <c r="T255" s="18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342</v>
      </c>
      <c r="AT255" s="186" t="s">
        <v>398</v>
      </c>
      <c r="AU255" s="186" t="s">
        <v>83</v>
      </c>
      <c r="AY255" s="19" t="s">
        <v>138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81</v>
      </c>
      <c r="BK255" s="187">
        <f>ROUND(I255*H255,2)</f>
        <v>0</v>
      </c>
      <c r="BL255" s="19" t="s">
        <v>243</v>
      </c>
      <c r="BM255" s="186" t="s">
        <v>412</v>
      </c>
    </row>
    <row r="256" spans="2:51" s="14" customFormat="1" ht="11.25">
      <c r="B256" s="204"/>
      <c r="C256" s="205"/>
      <c r="D256" s="195" t="s">
        <v>150</v>
      </c>
      <c r="E256" s="206" t="s">
        <v>19</v>
      </c>
      <c r="F256" s="207" t="s">
        <v>413</v>
      </c>
      <c r="G256" s="205"/>
      <c r="H256" s="208">
        <v>35.129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150</v>
      </c>
      <c r="AU256" s="214" t="s">
        <v>83</v>
      </c>
      <c r="AV256" s="14" t="s">
        <v>83</v>
      </c>
      <c r="AW256" s="14" t="s">
        <v>34</v>
      </c>
      <c r="AX256" s="14" t="s">
        <v>81</v>
      </c>
      <c r="AY256" s="214" t="s">
        <v>138</v>
      </c>
    </row>
    <row r="257" spans="1:65" s="2" customFormat="1" ht="24.2" customHeight="1">
      <c r="A257" s="36"/>
      <c r="B257" s="37"/>
      <c r="C257" s="175" t="s">
        <v>414</v>
      </c>
      <c r="D257" s="175" t="s">
        <v>141</v>
      </c>
      <c r="E257" s="176" t="s">
        <v>415</v>
      </c>
      <c r="F257" s="177" t="s">
        <v>416</v>
      </c>
      <c r="G257" s="178" t="s">
        <v>174</v>
      </c>
      <c r="H257" s="179">
        <v>58.267</v>
      </c>
      <c r="I257" s="180"/>
      <c r="J257" s="181">
        <f>ROUND(I257*H257,2)</f>
        <v>0</v>
      </c>
      <c r="K257" s="177" t="s">
        <v>145</v>
      </c>
      <c r="L257" s="41"/>
      <c r="M257" s="182" t="s">
        <v>19</v>
      </c>
      <c r="N257" s="183" t="s">
        <v>44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243</v>
      </c>
      <c r="AT257" s="186" t="s">
        <v>141</v>
      </c>
      <c r="AU257" s="186" t="s">
        <v>83</v>
      </c>
      <c r="AY257" s="19" t="s">
        <v>138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81</v>
      </c>
      <c r="BK257" s="187">
        <f>ROUND(I257*H257,2)</f>
        <v>0</v>
      </c>
      <c r="BL257" s="19" t="s">
        <v>243</v>
      </c>
      <c r="BM257" s="186" t="s">
        <v>417</v>
      </c>
    </row>
    <row r="258" spans="1:47" s="2" customFormat="1" ht="11.25">
      <c r="A258" s="36"/>
      <c r="B258" s="37"/>
      <c r="C258" s="38"/>
      <c r="D258" s="188" t="s">
        <v>148</v>
      </c>
      <c r="E258" s="38"/>
      <c r="F258" s="189" t="s">
        <v>418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148</v>
      </c>
      <c r="AU258" s="19" t="s">
        <v>83</v>
      </c>
    </row>
    <row r="259" spans="1:65" s="2" customFormat="1" ht="16.5" customHeight="1">
      <c r="A259" s="36"/>
      <c r="B259" s="37"/>
      <c r="C259" s="226" t="s">
        <v>419</v>
      </c>
      <c r="D259" s="226" t="s">
        <v>398</v>
      </c>
      <c r="E259" s="227" t="s">
        <v>420</v>
      </c>
      <c r="F259" s="228" t="s">
        <v>421</v>
      </c>
      <c r="G259" s="229" t="s">
        <v>174</v>
      </c>
      <c r="H259" s="230">
        <v>64.094</v>
      </c>
      <c r="I259" s="231"/>
      <c r="J259" s="232">
        <f>ROUND(I259*H259,2)</f>
        <v>0</v>
      </c>
      <c r="K259" s="228" t="s">
        <v>145</v>
      </c>
      <c r="L259" s="233"/>
      <c r="M259" s="234" t="s">
        <v>19</v>
      </c>
      <c r="N259" s="235" t="s">
        <v>44</v>
      </c>
      <c r="O259" s="66"/>
      <c r="P259" s="184">
        <f>O259*H259</f>
        <v>0</v>
      </c>
      <c r="Q259" s="184">
        <v>0.0004</v>
      </c>
      <c r="R259" s="184">
        <f>Q259*H259</f>
        <v>0.0256376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342</v>
      </c>
      <c r="AT259" s="186" t="s">
        <v>398</v>
      </c>
      <c r="AU259" s="186" t="s">
        <v>83</v>
      </c>
      <c r="AY259" s="19" t="s">
        <v>138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81</v>
      </c>
      <c r="BK259" s="187">
        <f>ROUND(I259*H259,2)</f>
        <v>0</v>
      </c>
      <c r="BL259" s="19" t="s">
        <v>243</v>
      </c>
      <c r="BM259" s="186" t="s">
        <v>422</v>
      </c>
    </row>
    <row r="260" spans="2:51" s="14" customFormat="1" ht="11.25">
      <c r="B260" s="204"/>
      <c r="C260" s="205"/>
      <c r="D260" s="195" t="s">
        <v>150</v>
      </c>
      <c r="E260" s="206" t="s">
        <v>19</v>
      </c>
      <c r="F260" s="207" t="s">
        <v>423</v>
      </c>
      <c r="G260" s="205"/>
      <c r="H260" s="208">
        <v>64.094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150</v>
      </c>
      <c r="AU260" s="214" t="s">
        <v>83</v>
      </c>
      <c r="AV260" s="14" t="s">
        <v>83</v>
      </c>
      <c r="AW260" s="14" t="s">
        <v>34</v>
      </c>
      <c r="AX260" s="14" t="s">
        <v>81</v>
      </c>
      <c r="AY260" s="214" t="s">
        <v>138</v>
      </c>
    </row>
    <row r="261" spans="1:65" s="2" customFormat="1" ht="24.2" customHeight="1">
      <c r="A261" s="36"/>
      <c r="B261" s="37"/>
      <c r="C261" s="175" t="s">
        <v>424</v>
      </c>
      <c r="D261" s="175" t="s">
        <v>141</v>
      </c>
      <c r="E261" s="176" t="s">
        <v>425</v>
      </c>
      <c r="F261" s="177" t="s">
        <v>426</v>
      </c>
      <c r="G261" s="178" t="s">
        <v>274</v>
      </c>
      <c r="H261" s="179">
        <v>0.159</v>
      </c>
      <c r="I261" s="180"/>
      <c r="J261" s="181">
        <f>ROUND(I261*H261,2)</f>
        <v>0</v>
      </c>
      <c r="K261" s="177" t="s">
        <v>145</v>
      </c>
      <c r="L261" s="41"/>
      <c r="M261" s="182" t="s">
        <v>19</v>
      </c>
      <c r="N261" s="183" t="s">
        <v>44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243</v>
      </c>
      <c r="AT261" s="186" t="s">
        <v>141</v>
      </c>
      <c r="AU261" s="186" t="s">
        <v>83</v>
      </c>
      <c r="AY261" s="19" t="s">
        <v>138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81</v>
      </c>
      <c r="BK261" s="187">
        <f>ROUND(I261*H261,2)</f>
        <v>0</v>
      </c>
      <c r="BL261" s="19" t="s">
        <v>243</v>
      </c>
      <c r="BM261" s="186" t="s">
        <v>427</v>
      </c>
    </row>
    <row r="262" spans="1:47" s="2" customFormat="1" ht="11.25">
      <c r="A262" s="36"/>
      <c r="B262" s="37"/>
      <c r="C262" s="38"/>
      <c r="D262" s="188" t="s">
        <v>148</v>
      </c>
      <c r="E262" s="38"/>
      <c r="F262" s="189" t="s">
        <v>428</v>
      </c>
      <c r="G262" s="38"/>
      <c r="H262" s="38"/>
      <c r="I262" s="190"/>
      <c r="J262" s="38"/>
      <c r="K262" s="38"/>
      <c r="L262" s="41"/>
      <c r="M262" s="191"/>
      <c r="N262" s="192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148</v>
      </c>
      <c r="AU262" s="19" t="s">
        <v>83</v>
      </c>
    </row>
    <row r="263" spans="1:65" s="2" customFormat="1" ht="24.2" customHeight="1">
      <c r="A263" s="36"/>
      <c r="B263" s="37"/>
      <c r="C263" s="175" t="s">
        <v>429</v>
      </c>
      <c r="D263" s="175" t="s">
        <v>141</v>
      </c>
      <c r="E263" s="176" t="s">
        <v>430</v>
      </c>
      <c r="F263" s="177" t="s">
        <v>431</v>
      </c>
      <c r="G263" s="178" t="s">
        <v>274</v>
      </c>
      <c r="H263" s="179">
        <v>0.159</v>
      </c>
      <c r="I263" s="180"/>
      <c r="J263" s="181">
        <f>ROUND(I263*H263,2)</f>
        <v>0</v>
      </c>
      <c r="K263" s="177" t="s">
        <v>145</v>
      </c>
      <c r="L263" s="41"/>
      <c r="M263" s="182" t="s">
        <v>19</v>
      </c>
      <c r="N263" s="183" t="s">
        <v>44</v>
      </c>
      <c r="O263" s="66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243</v>
      </c>
      <c r="AT263" s="186" t="s">
        <v>141</v>
      </c>
      <c r="AU263" s="186" t="s">
        <v>83</v>
      </c>
      <c r="AY263" s="19" t="s">
        <v>138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81</v>
      </c>
      <c r="BK263" s="187">
        <f>ROUND(I263*H263,2)</f>
        <v>0</v>
      </c>
      <c r="BL263" s="19" t="s">
        <v>243</v>
      </c>
      <c r="BM263" s="186" t="s">
        <v>432</v>
      </c>
    </row>
    <row r="264" spans="1:47" s="2" customFormat="1" ht="11.25">
      <c r="A264" s="36"/>
      <c r="B264" s="37"/>
      <c r="C264" s="38"/>
      <c r="D264" s="188" t="s">
        <v>148</v>
      </c>
      <c r="E264" s="38"/>
      <c r="F264" s="189" t="s">
        <v>433</v>
      </c>
      <c r="G264" s="38"/>
      <c r="H264" s="38"/>
      <c r="I264" s="190"/>
      <c r="J264" s="38"/>
      <c r="K264" s="38"/>
      <c r="L264" s="41"/>
      <c r="M264" s="191"/>
      <c r="N264" s="19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148</v>
      </c>
      <c r="AU264" s="19" t="s">
        <v>83</v>
      </c>
    </row>
    <row r="265" spans="1:65" s="2" customFormat="1" ht="24.2" customHeight="1">
      <c r="A265" s="36"/>
      <c r="B265" s="37"/>
      <c r="C265" s="175" t="s">
        <v>434</v>
      </c>
      <c r="D265" s="175" t="s">
        <v>141</v>
      </c>
      <c r="E265" s="176" t="s">
        <v>435</v>
      </c>
      <c r="F265" s="177" t="s">
        <v>436</v>
      </c>
      <c r="G265" s="178" t="s">
        <v>274</v>
      </c>
      <c r="H265" s="179">
        <v>0.159</v>
      </c>
      <c r="I265" s="180"/>
      <c r="J265" s="181">
        <f>ROUND(I265*H265,2)</f>
        <v>0</v>
      </c>
      <c r="K265" s="177" t="s">
        <v>145</v>
      </c>
      <c r="L265" s="41"/>
      <c r="M265" s="182" t="s">
        <v>19</v>
      </c>
      <c r="N265" s="183" t="s">
        <v>44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243</v>
      </c>
      <c r="AT265" s="186" t="s">
        <v>141</v>
      </c>
      <c r="AU265" s="186" t="s">
        <v>83</v>
      </c>
      <c r="AY265" s="19" t="s">
        <v>138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81</v>
      </c>
      <c r="BK265" s="187">
        <f>ROUND(I265*H265,2)</f>
        <v>0</v>
      </c>
      <c r="BL265" s="19" t="s">
        <v>243</v>
      </c>
      <c r="BM265" s="186" t="s">
        <v>437</v>
      </c>
    </row>
    <row r="266" spans="1:47" s="2" customFormat="1" ht="11.25">
      <c r="A266" s="36"/>
      <c r="B266" s="37"/>
      <c r="C266" s="38"/>
      <c r="D266" s="188" t="s">
        <v>148</v>
      </c>
      <c r="E266" s="38"/>
      <c r="F266" s="189" t="s">
        <v>438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148</v>
      </c>
      <c r="AU266" s="19" t="s">
        <v>83</v>
      </c>
    </row>
    <row r="267" spans="2:63" s="12" customFormat="1" ht="22.9" customHeight="1">
      <c r="B267" s="159"/>
      <c r="C267" s="160"/>
      <c r="D267" s="161" t="s">
        <v>72</v>
      </c>
      <c r="E267" s="173" t="s">
        <v>439</v>
      </c>
      <c r="F267" s="173" t="s">
        <v>440</v>
      </c>
      <c r="G267" s="160"/>
      <c r="H267" s="160"/>
      <c r="I267" s="163"/>
      <c r="J267" s="174">
        <f>BK267</f>
        <v>0</v>
      </c>
      <c r="K267" s="160"/>
      <c r="L267" s="165"/>
      <c r="M267" s="166"/>
      <c r="N267" s="167"/>
      <c r="O267" s="167"/>
      <c r="P267" s="168">
        <f>SUM(P268:P273)</f>
        <v>0</v>
      </c>
      <c r="Q267" s="167"/>
      <c r="R267" s="168">
        <f>SUM(R268:R273)</f>
        <v>0</v>
      </c>
      <c r="S267" s="167"/>
      <c r="T267" s="169">
        <f>SUM(T268:T273)</f>
        <v>0.1987966</v>
      </c>
      <c r="AR267" s="170" t="s">
        <v>83</v>
      </c>
      <c r="AT267" s="171" t="s">
        <v>72</v>
      </c>
      <c r="AU267" s="171" t="s">
        <v>81</v>
      </c>
      <c r="AY267" s="170" t="s">
        <v>138</v>
      </c>
      <c r="BK267" s="172">
        <f>SUM(BK268:BK273)</f>
        <v>0</v>
      </c>
    </row>
    <row r="268" spans="1:65" s="2" customFormat="1" ht="24.2" customHeight="1">
      <c r="A268" s="36"/>
      <c r="B268" s="37"/>
      <c r="C268" s="175" t="s">
        <v>441</v>
      </c>
      <c r="D268" s="175" t="s">
        <v>141</v>
      </c>
      <c r="E268" s="176" t="s">
        <v>442</v>
      </c>
      <c r="F268" s="177" t="s">
        <v>443</v>
      </c>
      <c r="G268" s="178" t="s">
        <v>174</v>
      </c>
      <c r="H268" s="179">
        <v>58.267</v>
      </c>
      <c r="I268" s="180"/>
      <c r="J268" s="181">
        <f>ROUND(I268*H268,2)</f>
        <v>0</v>
      </c>
      <c r="K268" s="177" t="s">
        <v>145</v>
      </c>
      <c r="L268" s="41"/>
      <c r="M268" s="182" t="s">
        <v>19</v>
      </c>
      <c r="N268" s="183" t="s">
        <v>44</v>
      </c>
      <c r="O268" s="66"/>
      <c r="P268" s="184">
        <f>O268*H268</f>
        <v>0</v>
      </c>
      <c r="Q268" s="184">
        <v>0</v>
      </c>
      <c r="R268" s="184">
        <f>Q268*H268</f>
        <v>0</v>
      </c>
      <c r="S268" s="184">
        <v>0.0034</v>
      </c>
      <c r="T268" s="185">
        <f>S268*H268</f>
        <v>0.1981078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243</v>
      </c>
      <c r="AT268" s="186" t="s">
        <v>141</v>
      </c>
      <c r="AU268" s="186" t="s">
        <v>83</v>
      </c>
      <c r="AY268" s="19" t="s">
        <v>138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81</v>
      </c>
      <c r="BK268" s="187">
        <f>ROUND(I268*H268,2)</f>
        <v>0</v>
      </c>
      <c r="BL268" s="19" t="s">
        <v>243</v>
      </c>
      <c r="BM268" s="186" t="s">
        <v>444</v>
      </c>
    </row>
    <row r="269" spans="1:47" s="2" customFormat="1" ht="11.25">
      <c r="A269" s="36"/>
      <c r="B269" s="37"/>
      <c r="C269" s="38"/>
      <c r="D269" s="188" t="s">
        <v>148</v>
      </c>
      <c r="E269" s="38"/>
      <c r="F269" s="189" t="s">
        <v>445</v>
      </c>
      <c r="G269" s="38"/>
      <c r="H269" s="38"/>
      <c r="I269" s="190"/>
      <c r="J269" s="38"/>
      <c r="K269" s="38"/>
      <c r="L269" s="41"/>
      <c r="M269" s="191"/>
      <c r="N269" s="192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148</v>
      </c>
      <c r="AU269" s="19" t="s">
        <v>83</v>
      </c>
    </row>
    <row r="270" spans="2:51" s="14" customFormat="1" ht="11.25">
      <c r="B270" s="204"/>
      <c r="C270" s="205"/>
      <c r="D270" s="195" t="s">
        <v>150</v>
      </c>
      <c r="E270" s="206" t="s">
        <v>19</v>
      </c>
      <c r="F270" s="207" t="s">
        <v>446</v>
      </c>
      <c r="G270" s="205"/>
      <c r="H270" s="208">
        <v>58.267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150</v>
      </c>
      <c r="AU270" s="214" t="s">
        <v>83</v>
      </c>
      <c r="AV270" s="14" t="s">
        <v>83</v>
      </c>
      <c r="AW270" s="14" t="s">
        <v>34</v>
      </c>
      <c r="AX270" s="14" t="s">
        <v>81</v>
      </c>
      <c r="AY270" s="214" t="s">
        <v>138</v>
      </c>
    </row>
    <row r="271" spans="1:65" s="2" customFormat="1" ht="21.75" customHeight="1">
      <c r="A271" s="36"/>
      <c r="B271" s="37"/>
      <c r="C271" s="175" t="s">
        <v>447</v>
      </c>
      <c r="D271" s="175" t="s">
        <v>141</v>
      </c>
      <c r="E271" s="176" t="s">
        <v>448</v>
      </c>
      <c r="F271" s="177" t="s">
        <v>449</v>
      </c>
      <c r="G271" s="178" t="s">
        <v>187</v>
      </c>
      <c r="H271" s="179">
        <v>34.44</v>
      </c>
      <c r="I271" s="180"/>
      <c r="J271" s="181">
        <f>ROUND(I271*H271,2)</f>
        <v>0</v>
      </c>
      <c r="K271" s="177" t="s">
        <v>145</v>
      </c>
      <c r="L271" s="41"/>
      <c r="M271" s="182" t="s">
        <v>19</v>
      </c>
      <c r="N271" s="183" t="s">
        <v>44</v>
      </c>
      <c r="O271" s="66"/>
      <c r="P271" s="184">
        <f>O271*H271</f>
        <v>0</v>
      </c>
      <c r="Q271" s="184">
        <v>0</v>
      </c>
      <c r="R271" s="184">
        <f>Q271*H271</f>
        <v>0</v>
      </c>
      <c r="S271" s="184">
        <v>2E-05</v>
      </c>
      <c r="T271" s="185">
        <f>S271*H271</f>
        <v>0.0006888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243</v>
      </c>
      <c r="AT271" s="186" t="s">
        <v>141</v>
      </c>
      <c r="AU271" s="186" t="s">
        <v>83</v>
      </c>
      <c r="AY271" s="19" t="s">
        <v>138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9" t="s">
        <v>81</v>
      </c>
      <c r="BK271" s="187">
        <f>ROUND(I271*H271,2)</f>
        <v>0</v>
      </c>
      <c r="BL271" s="19" t="s">
        <v>243</v>
      </c>
      <c r="BM271" s="186" t="s">
        <v>450</v>
      </c>
    </row>
    <row r="272" spans="1:47" s="2" customFormat="1" ht="11.25">
      <c r="A272" s="36"/>
      <c r="B272" s="37"/>
      <c r="C272" s="38"/>
      <c r="D272" s="188" t="s">
        <v>148</v>
      </c>
      <c r="E272" s="38"/>
      <c r="F272" s="189" t="s">
        <v>451</v>
      </c>
      <c r="G272" s="38"/>
      <c r="H272" s="38"/>
      <c r="I272" s="190"/>
      <c r="J272" s="38"/>
      <c r="K272" s="38"/>
      <c r="L272" s="41"/>
      <c r="M272" s="191"/>
      <c r="N272" s="19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148</v>
      </c>
      <c r="AU272" s="19" t="s">
        <v>83</v>
      </c>
    </row>
    <row r="273" spans="2:51" s="14" customFormat="1" ht="11.25">
      <c r="B273" s="204"/>
      <c r="C273" s="205"/>
      <c r="D273" s="195" t="s">
        <v>150</v>
      </c>
      <c r="E273" s="206" t="s">
        <v>19</v>
      </c>
      <c r="F273" s="207" t="s">
        <v>452</v>
      </c>
      <c r="G273" s="205"/>
      <c r="H273" s="208">
        <v>34.44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150</v>
      </c>
      <c r="AU273" s="214" t="s">
        <v>83</v>
      </c>
      <c r="AV273" s="14" t="s">
        <v>83</v>
      </c>
      <c r="AW273" s="14" t="s">
        <v>34</v>
      </c>
      <c r="AX273" s="14" t="s">
        <v>81</v>
      </c>
      <c r="AY273" s="214" t="s">
        <v>138</v>
      </c>
    </row>
    <row r="274" spans="2:63" s="12" customFormat="1" ht="22.9" customHeight="1">
      <c r="B274" s="159"/>
      <c r="C274" s="160"/>
      <c r="D274" s="161" t="s">
        <v>72</v>
      </c>
      <c r="E274" s="173" t="s">
        <v>453</v>
      </c>
      <c r="F274" s="173" t="s">
        <v>454</v>
      </c>
      <c r="G274" s="160"/>
      <c r="H274" s="160"/>
      <c r="I274" s="163"/>
      <c r="J274" s="174">
        <f>BK274</f>
        <v>0</v>
      </c>
      <c r="K274" s="160"/>
      <c r="L274" s="165"/>
      <c r="M274" s="166"/>
      <c r="N274" s="167"/>
      <c r="O274" s="167"/>
      <c r="P274" s="168">
        <f>P275</f>
        <v>0</v>
      </c>
      <c r="Q274" s="167"/>
      <c r="R274" s="168">
        <f>R275</f>
        <v>0.00063</v>
      </c>
      <c r="S274" s="167"/>
      <c r="T274" s="169">
        <f>T275</f>
        <v>0</v>
      </c>
      <c r="AR274" s="170" t="s">
        <v>83</v>
      </c>
      <c r="AT274" s="171" t="s">
        <v>72</v>
      </c>
      <c r="AU274" s="171" t="s">
        <v>81</v>
      </c>
      <c r="AY274" s="170" t="s">
        <v>138</v>
      </c>
      <c r="BK274" s="172">
        <f>BK275</f>
        <v>0</v>
      </c>
    </row>
    <row r="275" spans="1:65" s="2" customFormat="1" ht="16.5" customHeight="1">
      <c r="A275" s="36"/>
      <c r="B275" s="37"/>
      <c r="C275" s="175" t="s">
        <v>455</v>
      </c>
      <c r="D275" s="175" t="s">
        <v>141</v>
      </c>
      <c r="E275" s="176" t="s">
        <v>456</v>
      </c>
      <c r="F275" s="177" t="s">
        <v>457</v>
      </c>
      <c r="G275" s="178" t="s">
        <v>144</v>
      </c>
      <c r="H275" s="179">
        <v>3</v>
      </c>
      <c r="I275" s="180"/>
      <c r="J275" s="181">
        <f>ROUND(I275*H275,2)</f>
        <v>0</v>
      </c>
      <c r="K275" s="177" t="s">
        <v>19</v>
      </c>
      <c r="L275" s="41"/>
      <c r="M275" s="182" t="s">
        <v>19</v>
      </c>
      <c r="N275" s="183" t="s">
        <v>44</v>
      </c>
      <c r="O275" s="66"/>
      <c r="P275" s="184">
        <f>O275*H275</f>
        <v>0</v>
      </c>
      <c r="Q275" s="184">
        <v>0.00021</v>
      </c>
      <c r="R275" s="184">
        <f>Q275*H275</f>
        <v>0.00063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243</v>
      </c>
      <c r="AT275" s="186" t="s">
        <v>141</v>
      </c>
      <c r="AU275" s="186" t="s">
        <v>83</v>
      </c>
      <c r="AY275" s="19" t="s">
        <v>138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81</v>
      </c>
      <c r="BK275" s="187">
        <f>ROUND(I275*H275,2)</f>
        <v>0</v>
      </c>
      <c r="BL275" s="19" t="s">
        <v>243</v>
      </c>
      <c r="BM275" s="186" t="s">
        <v>458</v>
      </c>
    </row>
    <row r="276" spans="2:63" s="12" customFormat="1" ht="22.9" customHeight="1">
      <c r="B276" s="159"/>
      <c r="C276" s="160"/>
      <c r="D276" s="161" t="s">
        <v>72</v>
      </c>
      <c r="E276" s="173" t="s">
        <v>459</v>
      </c>
      <c r="F276" s="173" t="s">
        <v>460</v>
      </c>
      <c r="G276" s="160"/>
      <c r="H276" s="160"/>
      <c r="I276" s="163"/>
      <c r="J276" s="174">
        <f>BK276</f>
        <v>0</v>
      </c>
      <c r="K276" s="160"/>
      <c r="L276" s="165"/>
      <c r="M276" s="166"/>
      <c r="N276" s="167"/>
      <c r="O276" s="167"/>
      <c r="P276" s="168">
        <f>SUM(P277:P307)</f>
        <v>0</v>
      </c>
      <c r="Q276" s="167"/>
      <c r="R276" s="168">
        <f>SUM(R277:R307)</f>
        <v>1.4361283500000002</v>
      </c>
      <c r="S276" s="167"/>
      <c r="T276" s="169">
        <f>SUM(T277:T307)</f>
        <v>0</v>
      </c>
      <c r="AR276" s="170" t="s">
        <v>83</v>
      </c>
      <c r="AT276" s="171" t="s">
        <v>72</v>
      </c>
      <c r="AU276" s="171" t="s">
        <v>81</v>
      </c>
      <c r="AY276" s="170" t="s">
        <v>138</v>
      </c>
      <c r="BK276" s="172">
        <f>SUM(BK277:BK307)</f>
        <v>0</v>
      </c>
    </row>
    <row r="277" spans="1:65" s="2" customFormat="1" ht="33" customHeight="1">
      <c r="A277" s="36"/>
      <c r="B277" s="37"/>
      <c r="C277" s="175" t="s">
        <v>461</v>
      </c>
      <c r="D277" s="175" t="s">
        <v>141</v>
      </c>
      <c r="E277" s="176" t="s">
        <v>462</v>
      </c>
      <c r="F277" s="177" t="s">
        <v>463</v>
      </c>
      <c r="G277" s="178" t="s">
        <v>174</v>
      </c>
      <c r="H277" s="179">
        <v>35.064</v>
      </c>
      <c r="I277" s="180"/>
      <c r="J277" s="181">
        <f>ROUND(I277*H277,2)</f>
        <v>0</v>
      </c>
      <c r="K277" s="177" t="s">
        <v>145</v>
      </c>
      <c r="L277" s="41"/>
      <c r="M277" s="182" t="s">
        <v>19</v>
      </c>
      <c r="N277" s="183" t="s">
        <v>44</v>
      </c>
      <c r="O277" s="66"/>
      <c r="P277" s="184">
        <f>O277*H277</f>
        <v>0</v>
      </c>
      <c r="Q277" s="184">
        <v>0.03053</v>
      </c>
      <c r="R277" s="184">
        <f>Q277*H277</f>
        <v>1.0705039200000002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243</v>
      </c>
      <c r="AT277" s="186" t="s">
        <v>141</v>
      </c>
      <c r="AU277" s="186" t="s">
        <v>83</v>
      </c>
      <c r="AY277" s="19" t="s">
        <v>138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81</v>
      </c>
      <c r="BK277" s="187">
        <f>ROUND(I277*H277,2)</f>
        <v>0</v>
      </c>
      <c r="BL277" s="19" t="s">
        <v>243</v>
      </c>
      <c r="BM277" s="186" t="s">
        <v>464</v>
      </c>
    </row>
    <row r="278" spans="1:47" s="2" customFormat="1" ht="11.25">
      <c r="A278" s="36"/>
      <c r="B278" s="37"/>
      <c r="C278" s="38"/>
      <c r="D278" s="188" t="s">
        <v>148</v>
      </c>
      <c r="E278" s="38"/>
      <c r="F278" s="189" t="s">
        <v>465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148</v>
      </c>
      <c r="AU278" s="19" t="s">
        <v>83</v>
      </c>
    </row>
    <row r="279" spans="2:51" s="14" customFormat="1" ht="11.25">
      <c r="B279" s="204"/>
      <c r="C279" s="205"/>
      <c r="D279" s="195" t="s">
        <v>150</v>
      </c>
      <c r="E279" s="206" t="s">
        <v>19</v>
      </c>
      <c r="F279" s="207" t="s">
        <v>466</v>
      </c>
      <c r="G279" s="205"/>
      <c r="H279" s="208">
        <v>35.064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150</v>
      </c>
      <c r="AU279" s="214" t="s">
        <v>83</v>
      </c>
      <c r="AV279" s="14" t="s">
        <v>83</v>
      </c>
      <c r="AW279" s="14" t="s">
        <v>34</v>
      </c>
      <c r="AX279" s="14" t="s">
        <v>81</v>
      </c>
      <c r="AY279" s="214" t="s">
        <v>138</v>
      </c>
    </row>
    <row r="280" spans="1:65" s="2" customFormat="1" ht="24.2" customHeight="1">
      <c r="A280" s="36"/>
      <c r="B280" s="37"/>
      <c r="C280" s="175" t="s">
        <v>467</v>
      </c>
      <c r="D280" s="175" t="s">
        <v>141</v>
      </c>
      <c r="E280" s="176" t="s">
        <v>468</v>
      </c>
      <c r="F280" s="177" t="s">
        <v>469</v>
      </c>
      <c r="G280" s="178" t="s">
        <v>174</v>
      </c>
      <c r="H280" s="179">
        <v>35.064</v>
      </c>
      <c r="I280" s="180"/>
      <c r="J280" s="181">
        <f>ROUND(I280*H280,2)</f>
        <v>0</v>
      </c>
      <c r="K280" s="177" t="s">
        <v>145</v>
      </c>
      <c r="L280" s="41"/>
      <c r="M280" s="182" t="s">
        <v>19</v>
      </c>
      <c r="N280" s="183" t="s">
        <v>44</v>
      </c>
      <c r="O280" s="66"/>
      <c r="P280" s="184">
        <f>O280*H280</f>
        <v>0</v>
      </c>
      <c r="Q280" s="184">
        <v>0.0001</v>
      </c>
      <c r="R280" s="184">
        <f>Q280*H280</f>
        <v>0.0035064000000000002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243</v>
      </c>
      <c r="AT280" s="186" t="s">
        <v>141</v>
      </c>
      <c r="AU280" s="186" t="s">
        <v>83</v>
      </c>
      <c r="AY280" s="19" t="s">
        <v>138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81</v>
      </c>
      <c r="BK280" s="187">
        <f>ROUND(I280*H280,2)</f>
        <v>0</v>
      </c>
      <c r="BL280" s="19" t="s">
        <v>243</v>
      </c>
      <c r="BM280" s="186" t="s">
        <v>470</v>
      </c>
    </row>
    <row r="281" spans="1:47" s="2" customFormat="1" ht="11.25">
      <c r="A281" s="36"/>
      <c r="B281" s="37"/>
      <c r="C281" s="38"/>
      <c r="D281" s="188" t="s">
        <v>148</v>
      </c>
      <c r="E281" s="38"/>
      <c r="F281" s="189" t="s">
        <v>471</v>
      </c>
      <c r="G281" s="38"/>
      <c r="H281" s="38"/>
      <c r="I281" s="190"/>
      <c r="J281" s="38"/>
      <c r="K281" s="38"/>
      <c r="L281" s="41"/>
      <c r="M281" s="191"/>
      <c r="N281" s="192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148</v>
      </c>
      <c r="AU281" s="19" t="s">
        <v>83</v>
      </c>
    </row>
    <row r="282" spans="1:65" s="2" customFormat="1" ht="24.2" customHeight="1">
      <c r="A282" s="36"/>
      <c r="B282" s="37"/>
      <c r="C282" s="175" t="s">
        <v>472</v>
      </c>
      <c r="D282" s="175" t="s">
        <v>141</v>
      </c>
      <c r="E282" s="176" t="s">
        <v>473</v>
      </c>
      <c r="F282" s="177" t="s">
        <v>474</v>
      </c>
      <c r="G282" s="178" t="s">
        <v>174</v>
      </c>
      <c r="H282" s="179">
        <v>6.059</v>
      </c>
      <c r="I282" s="180"/>
      <c r="J282" s="181">
        <f>ROUND(I282*H282,2)</f>
        <v>0</v>
      </c>
      <c r="K282" s="177" t="s">
        <v>145</v>
      </c>
      <c r="L282" s="41"/>
      <c r="M282" s="182" t="s">
        <v>19</v>
      </c>
      <c r="N282" s="183" t="s">
        <v>44</v>
      </c>
      <c r="O282" s="66"/>
      <c r="P282" s="184">
        <f>O282*H282</f>
        <v>0</v>
      </c>
      <c r="Q282" s="184">
        <v>0.0226</v>
      </c>
      <c r="R282" s="184">
        <f>Q282*H282</f>
        <v>0.13693339999999998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243</v>
      </c>
      <c r="AT282" s="186" t="s">
        <v>141</v>
      </c>
      <c r="AU282" s="186" t="s">
        <v>83</v>
      </c>
      <c r="AY282" s="19" t="s">
        <v>138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81</v>
      </c>
      <c r="BK282" s="187">
        <f>ROUND(I282*H282,2)</f>
        <v>0</v>
      </c>
      <c r="BL282" s="19" t="s">
        <v>243</v>
      </c>
      <c r="BM282" s="186" t="s">
        <v>475</v>
      </c>
    </row>
    <row r="283" spans="1:47" s="2" customFormat="1" ht="11.25">
      <c r="A283" s="36"/>
      <c r="B283" s="37"/>
      <c r="C283" s="38"/>
      <c r="D283" s="188" t="s">
        <v>148</v>
      </c>
      <c r="E283" s="38"/>
      <c r="F283" s="189" t="s">
        <v>476</v>
      </c>
      <c r="G283" s="38"/>
      <c r="H283" s="38"/>
      <c r="I283" s="190"/>
      <c r="J283" s="38"/>
      <c r="K283" s="38"/>
      <c r="L283" s="41"/>
      <c r="M283" s="191"/>
      <c r="N283" s="192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148</v>
      </c>
      <c r="AU283" s="19" t="s">
        <v>83</v>
      </c>
    </row>
    <row r="284" spans="2:51" s="14" customFormat="1" ht="11.25">
      <c r="B284" s="204"/>
      <c r="C284" s="205"/>
      <c r="D284" s="195" t="s">
        <v>150</v>
      </c>
      <c r="E284" s="206" t="s">
        <v>19</v>
      </c>
      <c r="F284" s="207" t="s">
        <v>477</v>
      </c>
      <c r="G284" s="205"/>
      <c r="H284" s="208">
        <v>6.059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150</v>
      </c>
      <c r="AU284" s="214" t="s">
        <v>83</v>
      </c>
      <c r="AV284" s="14" t="s">
        <v>83</v>
      </c>
      <c r="AW284" s="14" t="s">
        <v>34</v>
      </c>
      <c r="AX284" s="14" t="s">
        <v>81</v>
      </c>
      <c r="AY284" s="214" t="s">
        <v>138</v>
      </c>
    </row>
    <row r="285" spans="1:65" s="2" customFormat="1" ht="24.2" customHeight="1">
      <c r="A285" s="36"/>
      <c r="B285" s="37"/>
      <c r="C285" s="175" t="s">
        <v>478</v>
      </c>
      <c r="D285" s="175" t="s">
        <v>141</v>
      </c>
      <c r="E285" s="176" t="s">
        <v>479</v>
      </c>
      <c r="F285" s="177" t="s">
        <v>480</v>
      </c>
      <c r="G285" s="178" t="s">
        <v>174</v>
      </c>
      <c r="H285" s="179">
        <v>6.059</v>
      </c>
      <c r="I285" s="180"/>
      <c r="J285" s="181">
        <f>ROUND(I285*H285,2)</f>
        <v>0</v>
      </c>
      <c r="K285" s="177" t="s">
        <v>145</v>
      </c>
      <c r="L285" s="41"/>
      <c r="M285" s="182" t="s">
        <v>19</v>
      </c>
      <c r="N285" s="183" t="s">
        <v>44</v>
      </c>
      <c r="O285" s="66"/>
      <c r="P285" s="184">
        <f>O285*H285</f>
        <v>0</v>
      </c>
      <c r="Q285" s="184">
        <v>0.0001</v>
      </c>
      <c r="R285" s="184">
        <f>Q285*H285</f>
        <v>0.0006059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243</v>
      </c>
      <c r="AT285" s="186" t="s">
        <v>141</v>
      </c>
      <c r="AU285" s="186" t="s">
        <v>83</v>
      </c>
      <c r="AY285" s="19" t="s">
        <v>138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81</v>
      </c>
      <c r="BK285" s="187">
        <f>ROUND(I285*H285,2)</f>
        <v>0</v>
      </c>
      <c r="BL285" s="19" t="s">
        <v>243</v>
      </c>
      <c r="BM285" s="186" t="s">
        <v>481</v>
      </c>
    </row>
    <row r="286" spans="1:47" s="2" customFormat="1" ht="11.25">
      <c r="A286" s="36"/>
      <c r="B286" s="37"/>
      <c r="C286" s="38"/>
      <c r="D286" s="188" t="s">
        <v>148</v>
      </c>
      <c r="E286" s="38"/>
      <c r="F286" s="189" t="s">
        <v>482</v>
      </c>
      <c r="G286" s="38"/>
      <c r="H286" s="38"/>
      <c r="I286" s="190"/>
      <c r="J286" s="38"/>
      <c r="K286" s="38"/>
      <c r="L286" s="41"/>
      <c r="M286" s="191"/>
      <c r="N286" s="19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148</v>
      </c>
      <c r="AU286" s="19" t="s">
        <v>83</v>
      </c>
    </row>
    <row r="287" spans="1:65" s="2" customFormat="1" ht="24.2" customHeight="1">
      <c r="A287" s="36"/>
      <c r="B287" s="37"/>
      <c r="C287" s="175" t="s">
        <v>483</v>
      </c>
      <c r="D287" s="175" t="s">
        <v>141</v>
      </c>
      <c r="E287" s="176" t="s">
        <v>484</v>
      </c>
      <c r="F287" s="177" t="s">
        <v>485</v>
      </c>
      <c r="G287" s="178" t="s">
        <v>174</v>
      </c>
      <c r="H287" s="179">
        <v>52.393</v>
      </c>
      <c r="I287" s="180"/>
      <c r="J287" s="181">
        <f>ROUND(I287*H287,2)</f>
        <v>0</v>
      </c>
      <c r="K287" s="177" t="s">
        <v>145</v>
      </c>
      <c r="L287" s="41"/>
      <c r="M287" s="182" t="s">
        <v>19</v>
      </c>
      <c r="N287" s="183" t="s">
        <v>44</v>
      </c>
      <c r="O287" s="66"/>
      <c r="P287" s="184">
        <f>O287*H287</f>
        <v>0</v>
      </c>
      <c r="Q287" s="184">
        <v>0.00117</v>
      </c>
      <c r="R287" s="184">
        <f>Q287*H287</f>
        <v>0.06129981</v>
      </c>
      <c r="S287" s="184">
        <v>0</v>
      </c>
      <c r="T287" s="185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6" t="s">
        <v>243</v>
      </c>
      <c r="AT287" s="186" t="s">
        <v>141</v>
      </c>
      <c r="AU287" s="186" t="s">
        <v>83</v>
      </c>
      <c r="AY287" s="19" t="s">
        <v>138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9" t="s">
        <v>81</v>
      </c>
      <c r="BK287" s="187">
        <f>ROUND(I287*H287,2)</f>
        <v>0</v>
      </c>
      <c r="BL287" s="19" t="s">
        <v>243</v>
      </c>
      <c r="BM287" s="186" t="s">
        <v>486</v>
      </c>
    </row>
    <row r="288" spans="1:47" s="2" customFormat="1" ht="11.25">
      <c r="A288" s="36"/>
      <c r="B288" s="37"/>
      <c r="C288" s="38"/>
      <c r="D288" s="188" t="s">
        <v>148</v>
      </c>
      <c r="E288" s="38"/>
      <c r="F288" s="189" t="s">
        <v>487</v>
      </c>
      <c r="G288" s="38"/>
      <c r="H288" s="38"/>
      <c r="I288" s="190"/>
      <c r="J288" s="38"/>
      <c r="K288" s="38"/>
      <c r="L288" s="41"/>
      <c r="M288" s="191"/>
      <c r="N288" s="192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148</v>
      </c>
      <c r="AU288" s="19" t="s">
        <v>83</v>
      </c>
    </row>
    <row r="289" spans="2:51" s="14" customFormat="1" ht="11.25">
      <c r="B289" s="204"/>
      <c r="C289" s="205"/>
      <c r="D289" s="195" t="s">
        <v>150</v>
      </c>
      <c r="E289" s="206" t="s">
        <v>19</v>
      </c>
      <c r="F289" s="207" t="s">
        <v>488</v>
      </c>
      <c r="G289" s="205"/>
      <c r="H289" s="208">
        <v>52.393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150</v>
      </c>
      <c r="AU289" s="214" t="s">
        <v>83</v>
      </c>
      <c r="AV289" s="14" t="s">
        <v>83</v>
      </c>
      <c r="AW289" s="14" t="s">
        <v>34</v>
      </c>
      <c r="AX289" s="14" t="s">
        <v>81</v>
      </c>
      <c r="AY289" s="214" t="s">
        <v>138</v>
      </c>
    </row>
    <row r="290" spans="1:65" s="2" customFormat="1" ht="90" customHeight="1">
      <c r="A290" s="36"/>
      <c r="B290" s="37"/>
      <c r="C290" s="226" t="s">
        <v>489</v>
      </c>
      <c r="D290" s="226" t="s">
        <v>398</v>
      </c>
      <c r="E290" s="227" t="s">
        <v>490</v>
      </c>
      <c r="F290" s="228" t="s">
        <v>491</v>
      </c>
      <c r="G290" s="229" t="s">
        <v>174</v>
      </c>
      <c r="H290" s="230">
        <v>57.632</v>
      </c>
      <c r="I290" s="231"/>
      <c r="J290" s="232">
        <f>ROUND(I290*H290,2)</f>
        <v>0</v>
      </c>
      <c r="K290" s="228" t="s">
        <v>19</v>
      </c>
      <c r="L290" s="233"/>
      <c r="M290" s="234" t="s">
        <v>19</v>
      </c>
      <c r="N290" s="235" t="s">
        <v>44</v>
      </c>
      <c r="O290" s="66"/>
      <c r="P290" s="184">
        <f>O290*H290</f>
        <v>0</v>
      </c>
      <c r="Q290" s="184">
        <v>0.0016</v>
      </c>
      <c r="R290" s="184">
        <f>Q290*H290</f>
        <v>0.09221120000000001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342</v>
      </c>
      <c r="AT290" s="186" t="s">
        <v>398</v>
      </c>
      <c r="AU290" s="186" t="s">
        <v>83</v>
      </c>
      <c r="AY290" s="19" t="s">
        <v>138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81</v>
      </c>
      <c r="BK290" s="187">
        <f>ROUND(I290*H290,2)</f>
        <v>0</v>
      </c>
      <c r="BL290" s="19" t="s">
        <v>243</v>
      </c>
      <c r="BM290" s="186" t="s">
        <v>492</v>
      </c>
    </row>
    <row r="291" spans="2:51" s="14" customFormat="1" ht="11.25">
      <c r="B291" s="204"/>
      <c r="C291" s="205"/>
      <c r="D291" s="195" t="s">
        <v>150</v>
      </c>
      <c r="E291" s="206" t="s">
        <v>19</v>
      </c>
      <c r="F291" s="207" t="s">
        <v>493</v>
      </c>
      <c r="G291" s="205"/>
      <c r="H291" s="208">
        <v>57.632</v>
      </c>
      <c r="I291" s="209"/>
      <c r="J291" s="205"/>
      <c r="K291" s="205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150</v>
      </c>
      <c r="AU291" s="214" t="s">
        <v>83</v>
      </c>
      <c r="AV291" s="14" t="s">
        <v>83</v>
      </c>
      <c r="AW291" s="14" t="s">
        <v>34</v>
      </c>
      <c r="AX291" s="14" t="s">
        <v>81</v>
      </c>
      <c r="AY291" s="214" t="s">
        <v>138</v>
      </c>
    </row>
    <row r="292" spans="1:65" s="2" customFormat="1" ht="21.75" customHeight="1">
      <c r="A292" s="36"/>
      <c r="B292" s="37"/>
      <c r="C292" s="175" t="s">
        <v>494</v>
      </c>
      <c r="D292" s="175" t="s">
        <v>141</v>
      </c>
      <c r="E292" s="176" t="s">
        <v>495</v>
      </c>
      <c r="F292" s="177" t="s">
        <v>496</v>
      </c>
      <c r="G292" s="178" t="s">
        <v>174</v>
      </c>
      <c r="H292" s="179">
        <v>52.393</v>
      </c>
      <c r="I292" s="180"/>
      <c r="J292" s="181">
        <f>ROUND(I292*H292,2)</f>
        <v>0</v>
      </c>
      <c r="K292" s="177" t="s">
        <v>145</v>
      </c>
      <c r="L292" s="41"/>
      <c r="M292" s="182" t="s">
        <v>19</v>
      </c>
      <c r="N292" s="183" t="s">
        <v>44</v>
      </c>
      <c r="O292" s="66"/>
      <c r="P292" s="184">
        <f>O292*H292</f>
        <v>0</v>
      </c>
      <c r="Q292" s="184">
        <v>4E-05</v>
      </c>
      <c r="R292" s="184">
        <f>Q292*H292</f>
        <v>0.00209572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243</v>
      </c>
      <c r="AT292" s="186" t="s">
        <v>141</v>
      </c>
      <c r="AU292" s="186" t="s">
        <v>83</v>
      </c>
      <c r="AY292" s="19" t="s">
        <v>138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81</v>
      </c>
      <c r="BK292" s="187">
        <f>ROUND(I292*H292,2)</f>
        <v>0</v>
      </c>
      <c r="BL292" s="19" t="s">
        <v>243</v>
      </c>
      <c r="BM292" s="186" t="s">
        <v>497</v>
      </c>
    </row>
    <row r="293" spans="1:47" s="2" customFormat="1" ht="11.25">
      <c r="A293" s="36"/>
      <c r="B293" s="37"/>
      <c r="C293" s="38"/>
      <c r="D293" s="188" t="s">
        <v>148</v>
      </c>
      <c r="E293" s="38"/>
      <c r="F293" s="189" t="s">
        <v>498</v>
      </c>
      <c r="G293" s="38"/>
      <c r="H293" s="38"/>
      <c r="I293" s="190"/>
      <c r="J293" s="38"/>
      <c r="K293" s="38"/>
      <c r="L293" s="41"/>
      <c r="M293" s="191"/>
      <c r="N293" s="192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148</v>
      </c>
      <c r="AU293" s="19" t="s">
        <v>83</v>
      </c>
    </row>
    <row r="294" spans="1:65" s="2" customFormat="1" ht="16.5" customHeight="1">
      <c r="A294" s="36"/>
      <c r="B294" s="37"/>
      <c r="C294" s="175" t="s">
        <v>499</v>
      </c>
      <c r="D294" s="175" t="s">
        <v>141</v>
      </c>
      <c r="E294" s="176" t="s">
        <v>500</v>
      </c>
      <c r="F294" s="177" t="s">
        <v>501</v>
      </c>
      <c r="G294" s="178" t="s">
        <v>187</v>
      </c>
      <c r="H294" s="179">
        <v>44.86</v>
      </c>
      <c r="I294" s="180"/>
      <c r="J294" s="181">
        <f>ROUND(I294*H294,2)</f>
        <v>0</v>
      </c>
      <c r="K294" s="177" t="s">
        <v>145</v>
      </c>
      <c r="L294" s="41"/>
      <c r="M294" s="182" t="s">
        <v>19</v>
      </c>
      <c r="N294" s="183" t="s">
        <v>44</v>
      </c>
      <c r="O294" s="66"/>
      <c r="P294" s="184">
        <f>O294*H294</f>
        <v>0</v>
      </c>
      <c r="Q294" s="184">
        <v>0.0002</v>
      </c>
      <c r="R294" s="184">
        <f>Q294*H294</f>
        <v>0.008972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243</v>
      </c>
      <c r="AT294" s="186" t="s">
        <v>141</v>
      </c>
      <c r="AU294" s="186" t="s">
        <v>83</v>
      </c>
      <c r="AY294" s="19" t="s">
        <v>138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81</v>
      </c>
      <c r="BK294" s="187">
        <f>ROUND(I294*H294,2)</f>
        <v>0</v>
      </c>
      <c r="BL294" s="19" t="s">
        <v>243</v>
      </c>
      <c r="BM294" s="186" t="s">
        <v>502</v>
      </c>
    </row>
    <row r="295" spans="1:47" s="2" customFormat="1" ht="11.25">
      <c r="A295" s="36"/>
      <c r="B295" s="37"/>
      <c r="C295" s="38"/>
      <c r="D295" s="188" t="s">
        <v>148</v>
      </c>
      <c r="E295" s="38"/>
      <c r="F295" s="189" t="s">
        <v>503</v>
      </c>
      <c r="G295" s="38"/>
      <c r="H295" s="38"/>
      <c r="I295" s="190"/>
      <c r="J295" s="38"/>
      <c r="K295" s="38"/>
      <c r="L295" s="41"/>
      <c r="M295" s="191"/>
      <c r="N295" s="192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148</v>
      </c>
      <c r="AU295" s="19" t="s">
        <v>83</v>
      </c>
    </row>
    <row r="296" spans="2:51" s="14" customFormat="1" ht="11.25">
      <c r="B296" s="204"/>
      <c r="C296" s="205"/>
      <c r="D296" s="195" t="s">
        <v>150</v>
      </c>
      <c r="E296" s="206" t="s">
        <v>19</v>
      </c>
      <c r="F296" s="207" t="s">
        <v>504</v>
      </c>
      <c r="G296" s="205"/>
      <c r="H296" s="208">
        <v>44.86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150</v>
      </c>
      <c r="AU296" s="214" t="s">
        <v>83</v>
      </c>
      <c r="AV296" s="14" t="s">
        <v>83</v>
      </c>
      <c r="AW296" s="14" t="s">
        <v>34</v>
      </c>
      <c r="AX296" s="14" t="s">
        <v>81</v>
      </c>
      <c r="AY296" s="214" t="s">
        <v>138</v>
      </c>
    </row>
    <row r="297" spans="1:65" s="2" customFormat="1" ht="16.5" customHeight="1">
      <c r="A297" s="36"/>
      <c r="B297" s="37"/>
      <c r="C297" s="175" t="s">
        <v>505</v>
      </c>
      <c r="D297" s="175" t="s">
        <v>141</v>
      </c>
      <c r="E297" s="176" t="s">
        <v>506</v>
      </c>
      <c r="F297" s="177" t="s">
        <v>507</v>
      </c>
      <c r="G297" s="178" t="s">
        <v>174</v>
      </c>
      <c r="H297" s="179">
        <v>15</v>
      </c>
      <c r="I297" s="180"/>
      <c r="J297" s="181">
        <f>ROUND(I297*H297,2)</f>
        <v>0</v>
      </c>
      <c r="K297" s="177" t="s">
        <v>145</v>
      </c>
      <c r="L297" s="41"/>
      <c r="M297" s="182" t="s">
        <v>19</v>
      </c>
      <c r="N297" s="183" t="s">
        <v>44</v>
      </c>
      <c r="O297" s="66"/>
      <c r="P297" s="184">
        <f>O297*H297</f>
        <v>0</v>
      </c>
      <c r="Q297" s="184">
        <v>0</v>
      </c>
      <c r="R297" s="184">
        <f>Q297*H297</f>
        <v>0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243</v>
      </c>
      <c r="AT297" s="186" t="s">
        <v>141</v>
      </c>
      <c r="AU297" s="186" t="s">
        <v>83</v>
      </c>
      <c r="AY297" s="19" t="s">
        <v>138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81</v>
      </c>
      <c r="BK297" s="187">
        <f>ROUND(I297*H297,2)</f>
        <v>0</v>
      </c>
      <c r="BL297" s="19" t="s">
        <v>243</v>
      </c>
      <c r="BM297" s="186" t="s">
        <v>508</v>
      </c>
    </row>
    <row r="298" spans="1:47" s="2" customFormat="1" ht="11.25">
      <c r="A298" s="36"/>
      <c r="B298" s="37"/>
      <c r="C298" s="38"/>
      <c r="D298" s="188" t="s">
        <v>148</v>
      </c>
      <c r="E298" s="38"/>
      <c r="F298" s="189" t="s">
        <v>509</v>
      </c>
      <c r="G298" s="38"/>
      <c r="H298" s="38"/>
      <c r="I298" s="190"/>
      <c r="J298" s="38"/>
      <c r="K298" s="38"/>
      <c r="L298" s="41"/>
      <c r="M298" s="191"/>
      <c r="N298" s="19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148</v>
      </c>
      <c r="AU298" s="19" t="s">
        <v>83</v>
      </c>
    </row>
    <row r="299" spans="2:51" s="13" customFormat="1" ht="11.25">
      <c r="B299" s="193"/>
      <c r="C299" s="194"/>
      <c r="D299" s="195" t="s">
        <v>150</v>
      </c>
      <c r="E299" s="196" t="s">
        <v>19</v>
      </c>
      <c r="F299" s="197" t="s">
        <v>510</v>
      </c>
      <c r="G299" s="194"/>
      <c r="H299" s="196" t="s">
        <v>19</v>
      </c>
      <c r="I299" s="198"/>
      <c r="J299" s="194"/>
      <c r="K299" s="194"/>
      <c r="L299" s="199"/>
      <c r="M299" s="200"/>
      <c r="N299" s="201"/>
      <c r="O299" s="201"/>
      <c r="P299" s="201"/>
      <c r="Q299" s="201"/>
      <c r="R299" s="201"/>
      <c r="S299" s="201"/>
      <c r="T299" s="202"/>
      <c r="AT299" s="203" t="s">
        <v>150</v>
      </c>
      <c r="AU299" s="203" t="s">
        <v>83</v>
      </c>
      <c r="AV299" s="13" t="s">
        <v>81</v>
      </c>
      <c r="AW299" s="13" t="s">
        <v>34</v>
      </c>
      <c r="AX299" s="13" t="s">
        <v>73</v>
      </c>
      <c r="AY299" s="203" t="s">
        <v>138</v>
      </c>
    </row>
    <row r="300" spans="2:51" s="14" customFormat="1" ht="11.25">
      <c r="B300" s="204"/>
      <c r="C300" s="205"/>
      <c r="D300" s="195" t="s">
        <v>150</v>
      </c>
      <c r="E300" s="206" t="s">
        <v>19</v>
      </c>
      <c r="F300" s="207" t="s">
        <v>511</v>
      </c>
      <c r="G300" s="205"/>
      <c r="H300" s="208">
        <v>15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150</v>
      </c>
      <c r="AU300" s="214" t="s">
        <v>83</v>
      </c>
      <c r="AV300" s="14" t="s">
        <v>83</v>
      </c>
      <c r="AW300" s="14" t="s">
        <v>34</v>
      </c>
      <c r="AX300" s="14" t="s">
        <v>81</v>
      </c>
      <c r="AY300" s="214" t="s">
        <v>138</v>
      </c>
    </row>
    <row r="301" spans="1:65" s="2" customFormat="1" ht="16.5" customHeight="1">
      <c r="A301" s="36"/>
      <c r="B301" s="37"/>
      <c r="C301" s="226" t="s">
        <v>512</v>
      </c>
      <c r="D301" s="226" t="s">
        <v>398</v>
      </c>
      <c r="E301" s="227" t="s">
        <v>513</v>
      </c>
      <c r="F301" s="228" t="s">
        <v>514</v>
      </c>
      <c r="G301" s="229" t="s">
        <v>174</v>
      </c>
      <c r="H301" s="230">
        <v>15</v>
      </c>
      <c r="I301" s="231"/>
      <c r="J301" s="232">
        <f>ROUND(I301*H301,2)</f>
        <v>0</v>
      </c>
      <c r="K301" s="228" t="s">
        <v>19</v>
      </c>
      <c r="L301" s="233"/>
      <c r="M301" s="234" t="s">
        <v>19</v>
      </c>
      <c r="N301" s="235" t="s">
        <v>44</v>
      </c>
      <c r="O301" s="66"/>
      <c r="P301" s="184">
        <f>O301*H301</f>
        <v>0</v>
      </c>
      <c r="Q301" s="184">
        <v>0.004</v>
      </c>
      <c r="R301" s="184">
        <f>Q301*H301</f>
        <v>0.06</v>
      </c>
      <c r="S301" s="184">
        <v>0</v>
      </c>
      <c r="T301" s="185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342</v>
      </c>
      <c r="AT301" s="186" t="s">
        <v>398</v>
      </c>
      <c r="AU301" s="186" t="s">
        <v>83</v>
      </c>
      <c r="AY301" s="19" t="s">
        <v>138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9" t="s">
        <v>81</v>
      </c>
      <c r="BK301" s="187">
        <f>ROUND(I301*H301,2)</f>
        <v>0</v>
      </c>
      <c r="BL301" s="19" t="s">
        <v>243</v>
      </c>
      <c r="BM301" s="186" t="s">
        <v>515</v>
      </c>
    </row>
    <row r="302" spans="1:65" s="2" customFormat="1" ht="37.9" customHeight="1">
      <c r="A302" s="36"/>
      <c r="B302" s="37"/>
      <c r="C302" s="175" t="s">
        <v>516</v>
      </c>
      <c r="D302" s="175" t="s">
        <v>141</v>
      </c>
      <c r="E302" s="176" t="s">
        <v>517</v>
      </c>
      <c r="F302" s="177" t="s">
        <v>518</v>
      </c>
      <c r="G302" s="178" t="s">
        <v>274</v>
      </c>
      <c r="H302" s="179">
        <v>1.436</v>
      </c>
      <c r="I302" s="180"/>
      <c r="J302" s="181">
        <f>ROUND(I302*H302,2)</f>
        <v>0</v>
      </c>
      <c r="K302" s="177" t="s">
        <v>145</v>
      </c>
      <c r="L302" s="41"/>
      <c r="M302" s="182" t="s">
        <v>19</v>
      </c>
      <c r="N302" s="183" t="s">
        <v>44</v>
      </c>
      <c r="O302" s="66"/>
      <c r="P302" s="184">
        <f>O302*H302</f>
        <v>0</v>
      </c>
      <c r="Q302" s="184">
        <v>0</v>
      </c>
      <c r="R302" s="184">
        <f>Q302*H302</f>
        <v>0</v>
      </c>
      <c r="S302" s="184">
        <v>0</v>
      </c>
      <c r="T302" s="185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243</v>
      </c>
      <c r="AT302" s="186" t="s">
        <v>141</v>
      </c>
      <c r="AU302" s="186" t="s">
        <v>83</v>
      </c>
      <c r="AY302" s="19" t="s">
        <v>138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9" t="s">
        <v>81</v>
      </c>
      <c r="BK302" s="187">
        <f>ROUND(I302*H302,2)</f>
        <v>0</v>
      </c>
      <c r="BL302" s="19" t="s">
        <v>243</v>
      </c>
      <c r="BM302" s="186" t="s">
        <v>519</v>
      </c>
    </row>
    <row r="303" spans="1:47" s="2" customFormat="1" ht="11.25">
      <c r="A303" s="36"/>
      <c r="B303" s="37"/>
      <c r="C303" s="38"/>
      <c r="D303" s="188" t="s">
        <v>148</v>
      </c>
      <c r="E303" s="38"/>
      <c r="F303" s="189" t="s">
        <v>520</v>
      </c>
      <c r="G303" s="38"/>
      <c r="H303" s="38"/>
      <c r="I303" s="190"/>
      <c r="J303" s="38"/>
      <c r="K303" s="38"/>
      <c r="L303" s="41"/>
      <c r="M303" s="191"/>
      <c r="N303" s="192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148</v>
      </c>
      <c r="AU303" s="19" t="s">
        <v>83</v>
      </c>
    </row>
    <row r="304" spans="1:65" s="2" customFormat="1" ht="33" customHeight="1">
      <c r="A304" s="36"/>
      <c r="B304" s="37"/>
      <c r="C304" s="175" t="s">
        <v>521</v>
      </c>
      <c r="D304" s="175" t="s">
        <v>141</v>
      </c>
      <c r="E304" s="176" t="s">
        <v>522</v>
      </c>
      <c r="F304" s="177" t="s">
        <v>523</v>
      </c>
      <c r="G304" s="178" t="s">
        <v>274</v>
      </c>
      <c r="H304" s="179">
        <v>1.436</v>
      </c>
      <c r="I304" s="180"/>
      <c r="J304" s="181">
        <f>ROUND(I304*H304,2)</f>
        <v>0</v>
      </c>
      <c r="K304" s="177" t="s">
        <v>145</v>
      </c>
      <c r="L304" s="41"/>
      <c r="M304" s="182" t="s">
        <v>19</v>
      </c>
      <c r="N304" s="183" t="s">
        <v>44</v>
      </c>
      <c r="O304" s="66"/>
      <c r="P304" s="184">
        <f>O304*H304</f>
        <v>0</v>
      </c>
      <c r="Q304" s="184">
        <v>0</v>
      </c>
      <c r="R304" s="184">
        <f>Q304*H304</f>
        <v>0</v>
      </c>
      <c r="S304" s="184">
        <v>0</v>
      </c>
      <c r="T304" s="185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243</v>
      </c>
      <c r="AT304" s="186" t="s">
        <v>141</v>
      </c>
      <c r="AU304" s="186" t="s">
        <v>83</v>
      </c>
      <c r="AY304" s="19" t="s">
        <v>138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9" t="s">
        <v>81</v>
      </c>
      <c r="BK304" s="187">
        <f>ROUND(I304*H304,2)</f>
        <v>0</v>
      </c>
      <c r="BL304" s="19" t="s">
        <v>243</v>
      </c>
      <c r="BM304" s="186" t="s">
        <v>524</v>
      </c>
    </row>
    <row r="305" spans="1:47" s="2" customFormat="1" ht="11.25">
      <c r="A305" s="36"/>
      <c r="B305" s="37"/>
      <c r="C305" s="38"/>
      <c r="D305" s="188" t="s">
        <v>148</v>
      </c>
      <c r="E305" s="38"/>
      <c r="F305" s="189" t="s">
        <v>525</v>
      </c>
      <c r="G305" s="38"/>
      <c r="H305" s="38"/>
      <c r="I305" s="190"/>
      <c r="J305" s="38"/>
      <c r="K305" s="38"/>
      <c r="L305" s="41"/>
      <c r="M305" s="191"/>
      <c r="N305" s="192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148</v>
      </c>
      <c r="AU305" s="19" t="s">
        <v>83</v>
      </c>
    </row>
    <row r="306" spans="1:65" s="2" customFormat="1" ht="33" customHeight="1">
      <c r="A306" s="36"/>
      <c r="B306" s="37"/>
      <c r="C306" s="175" t="s">
        <v>526</v>
      </c>
      <c r="D306" s="175" t="s">
        <v>141</v>
      </c>
      <c r="E306" s="176" t="s">
        <v>527</v>
      </c>
      <c r="F306" s="177" t="s">
        <v>528</v>
      </c>
      <c r="G306" s="178" t="s">
        <v>274</v>
      </c>
      <c r="H306" s="179">
        <v>1.436</v>
      </c>
      <c r="I306" s="180"/>
      <c r="J306" s="181">
        <f>ROUND(I306*H306,2)</f>
        <v>0</v>
      </c>
      <c r="K306" s="177" t="s">
        <v>145</v>
      </c>
      <c r="L306" s="41"/>
      <c r="M306" s="182" t="s">
        <v>19</v>
      </c>
      <c r="N306" s="183" t="s">
        <v>44</v>
      </c>
      <c r="O306" s="66"/>
      <c r="P306" s="184">
        <f>O306*H306</f>
        <v>0</v>
      </c>
      <c r="Q306" s="184">
        <v>0</v>
      </c>
      <c r="R306" s="184">
        <f>Q306*H306</f>
        <v>0</v>
      </c>
      <c r="S306" s="184">
        <v>0</v>
      </c>
      <c r="T306" s="185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243</v>
      </c>
      <c r="AT306" s="186" t="s">
        <v>141</v>
      </c>
      <c r="AU306" s="186" t="s">
        <v>83</v>
      </c>
      <c r="AY306" s="19" t="s">
        <v>138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81</v>
      </c>
      <c r="BK306" s="187">
        <f>ROUND(I306*H306,2)</f>
        <v>0</v>
      </c>
      <c r="BL306" s="19" t="s">
        <v>243</v>
      </c>
      <c r="BM306" s="186" t="s">
        <v>529</v>
      </c>
    </row>
    <row r="307" spans="1:47" s="2" customFormat="1" ht="11.25">
      <c r="A307" s="36"/>
      <c r="B307" s="37"/>
      <c r="C307" s="38"/>
      <c r="D307" s="188" t="s">
        <v>148</v>
      </c>
      <c r="E307" s="38"/>
      <c r="F307" s="189" t="s">
        <v>530</v>
      </c>
      <c r="G307" s="38"/>
      <c r="H307" s="38"/>
      <c r="I307" s="190"/>
      <c r="J307" s="38"/>
      <c r="K307" s="38"/>
      <c r="L307" s="41"/>
      <c r="M307" s="191"/>
      <c r="N307" s="192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148</v>
      </c>
      <c r="AU307" s="19" t="s">
        <v>83</v>
      </c>
    </row>
    <row r="308" spans="2:63" s="12" customFormat="1" ht="22.9" customHeight="1">
      <c r="B308" s="159"/>
      <c r="C308" s="160"/>
      <c r="D308" s="161" t="s">
        <v>72</v>
      </c>
      <c r="E308" s="173" t="s">
        <v>531</v>
      </c>
      <c r="F308" s="173" t="s">
        <v>532</v>
      </c>
      <c r="G308" s="160"/>
      <c r="H308" s="160"/>
      <c r="I308" s="163"/>
      <c r="J308" s="174">
        <f>BK308</f>
        <v>0</v>
      </c>
      <c r="K308" s="160"/>
      <c r="L308" s="165"/>
      <c r="M308" s="166"/>
      <c r="N308" s="167"/>
      <c r="O308" s="167"/>
      <c r="P308" s="168">
        <f>SUM(P309:P318)</f>
        <v>0</v>
      </c>
      <c r="Q308" s="167"/>
      <c r="R308" s="168">
        <f>SUM(R309:R318)</f>
        <v>0</v>
      </c>
      <c r="S308" s="167"/>
      <c r="T308" s="169">
        <f>SUM(T309:T318)</f>
        <v>0.30291229</v>
      </c>
      <c r="AR308" s="170" t="s">
        <v>83</v>
      </c>
      <c r="AT308" s="171" t="s">
        <v>72</v>
      </c>
      <c r="AU308" s="171" t="s">
        <v>81</v>
      </c>
      <c r="AY308" s="170" t="s">
        <v>138</v>
      </c>
      <c r="BK308" s="172">
        <f>SUM(BK309:BK318)</f>
        <v>0</v>
      </c>
    </row>
    <row r="309" spans="1:65" s="2" customFormat="1" ht="24.2" customHeight="1">
      <c r="A309" s="36"/>
      <c r="B309" s="37"/>
      <c r="C309" s="175" t="s">
        <v>533</v>
      </c>
      <c r="D309" s="175" t="s">
        <v>141</v>
      </c>
      <c r="E309" s="176" t="s">
        <v>534</v>
      </c>
      <c r="F309" s="177" t="s">
        <v>535</v>
      </c>
      <c r="G309" s="178" t="s">
        <v>174</v>
      </c>
      <c r="H309" s="179">
        <v>6.059</v>
      </c>
      <c r="I309" s="180"/>
      <c r="J309" s="181">
        <f>ROUND(I309*H309,2)</f>
        <v>0</v>
      </c>
      <c r="K309" s="177" t="s">
        <v>145</v>
      </c>
      <c r="L309" s="41"/>
      <c r="M309" s="182" t="s">
        <v>19</v>
      </c>
      <c r="N309" s="183" t="s">
        <v>44</v>
      </c>
      <c r="O309" s="66"/>
      <c r="P309" s="184">
        <f>O309*H309</f>
        <v>0</v>
      </c>
      <c r="Q309" s="184">
        <v>0</v>
      </c>
      <c r="R309" s="184">
        <f>Q309*H309</f>
        <v>0</v>
      </c>
      <c r="S309" s="184">
        <v>0.02831</v>
      </c>
      <c r="T309" s="185">
        <f>S309*H309</f>
        <v>0.17153029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6" t="s">
        <v>243</v>
      </c>
      <c r="AT309" s="186" t="s">
        <v>141</v>
      </c>
      <c r="AU309" s="186" t="s">
        <v>83</v>
      </c>
      <c r="AY309" s="19" t="s">
        <v>138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9" t="s">
        <v>81</v>
      </c>
      <c r="BK309" s="187">
        <f>ROUND(I309*H309,2)</f>
        <v>0</v>
      </c>
      <c r="BL309" s="19" t="s">
        <v>243</v>
      </c>
      <c r="BM309" s="186" t="s">
        <v>536</v>
      </c>
    </row>
    <row r="310" spans="1:47" s="2" customFormat="1" ht="11.25">
      <c r="A310" s="36"/>
      <c r="B310" s="37"/>
      <c r="C310" s="38"/>
      <c r="D310" s="188" t="s">
        <v>148</v>
      </c>
      <c r="E310" s="38"/>
      <c r="F310" s="189" t="s">
        <v>537</v>
      </c>
      <c r="G310" s="38"/>
      <c r="H310" s="38"/>
      <c r="I310" s="190"/>
      <c r="J310" s="38"/>
      <c r="K310" s="38"/>
      <c r="L310" s="41"/>
      <c r="M310" s="191"/>
      <c r="N310" s="192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148</v>
      </c>
      <c r="AU310" s="19" t="s">
        <v>83</v>
      </c>
    </row>
    <row r="311" spans="2:51" s="14" customFormat="1" ht="11.25">
      <c r="B311" s="204"/>
      <c r="C311" s="205"/>
      <c r="D311" s="195" t="s">
        <v>150</v>
      </c>
      <c r="E311" s="206" t="s">
        <v>19</v>
      </c>
      <c r="F311" s="207" t="s">
        <v>538</v>
      </c>
      <c r="G311" s="205"/>
      <c r="H311" s="208">
        <v>6.059</v>
      </c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150</v>
      </c>
      <c r="AU311" s="214" t="s">
        <v>83</v>
      </c>
      <c r="AV311" s="14" t="s">
        <v>83</v>
      </c>
      <c r="AW311" s="14" t="s">
        <v>34</v>
      </c>
      <c r="AX311" s="14" t="s">
        <v>81</v>
      </c>
      <c r="AY311" s="214" t="s">
        <v>138</v>
      </c>
    </row>
    <row r="312" spans="1:65" s="2" customFormat="1" ht="16.5" customHeight="1">
      <c r="A312" s="36"/>
      <c r="B312" s="37"/>
      <c r="C312" s="175" t="s">
        <v>539</v>
      </c>
      <c r="D312" s="175" t="s">
        <v>141</v>
      </c>
      <c r="E312" s="176" t="s">
        <v>540</v>
      </c>
      <c r="F312" s="177" t="s">
        <v>541</v>
      </c>
      <c r="G312" s="178" t="s">
        <v>174</v>
      </c>
      <c r="H312" s="179">
        <v>53.92</v>
      </c>
      <c r="I312" s="180"/>
      <c r="J312" s="181">
        <f>ROUND(I312*H312,2)</f>
        <v>0</v>
      </c>
      <c r="K312" s="177" t="s">
        <v>145</v>
      </c>
      <c r="L312" s="41"/>
      <c r="M312" s="182" t="s">
        <v>19</v>
      </c>
      <c r="N312" s="183" t="s">
        <v>44</v>
      </c>
      <c r="O312" s="66"/>
      <c r="P312" s="184">
        <f>O312*H312</f>
        <v>0</v>
      </c>
      <c r="Q312" s="184">
        <v>0</v>
      </c>
      <c r="R312" s="184">
        <f>Q312*H312</f>
        <v>0</v>
      </c>
      <c r="S312" s="184">
        <v>0.0021</v>
      </c>
      <c r="T312" s="185">
        <f>S312*H312</f>
        <v>0.113232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243</v>
      </c>
      <c r="AT312" s="186" t="s">
        <v>141</v>
      </c>
      <c r="AU312" s="186" t="s">
        <v>83</v>
      </c>
      <c r="AY312" s="19" t="s">
        <v>138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81</v>
      </c>
      <c r="BK312" s="187">
        <f>ROUND(I312*H312,2)</f>
        <v>0</v>
      </c>
      <c r="BL312" s="19" t="s">
        <v>243</v>
      </c>
      <c r="BM312" s="186" t="s">
        <v>542</v>
      </c>
    </row>
    <row r="313" spans="1:47" s="2" customFormat="1" ht="11.25">
      <c r="A313" s="36"/>
      <c r="B313" s="37"/>
      <c r="C313" s="38"/>
      <c r="D313" s="188" t="s">
        <v>148</v>
      </c>
      <c r="E313" s="38"/>
      <c r="F313" s="189" t="s">
        <v>543</v>
      </c>
      <c r="G313" s="38"/>
      <c r="H313" s="38"/>
      <c r="I313" s="190"/>
      <c r="J313" s="38"/>
      <c r="K313" s="38"/>
      <c r="L313" s="41"/>
      <c r="M313" s="191"/>
      <c r="N313" s="192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148</v>
      </c>
      <c r="AU313" s="19" t="s">
        <v>83</v>
      </c>
    </row>
    <row r="314" spans="2:51" s="14" customFormat="1" ht="11.25">
      <c r="B314" s="204"/>
      <c r="C314" s="205"/>
      <c r="D314" s="195" t="s">
        <v>150</v>
      </c>
      <c r="E314" s="206" t="s">
        <v>19</v>
      </c>
      <c r="F314" s="207" t="s">
        <v>544</v>
      </c>
      <c r="G314" s="205"/>
      <c r="H314" s="208">
        <v>53.92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150</v>
      </c>
      <c r="AU314" s="214" t="s">
        <v>83</v>
      </c>
      <c r="AV314" s="14" t="s">
        <v>83</v>
      </c>
      <c r="AW314" s="14" t="s">
        <v>34</v>
      </c>
      <c r="AX314" s="14" t="s">
        <v>81</v>
      </c>
      <c r="AY314" s="214" t="s">
        <v>138</v>
      </c>
    </row>
    <row r="315" spans="1:65" s="2" customFormat="1" ht="16.5" customHeight="1">
      <c r="A315" s="36"/>
      <c r="B315" s="37"/>
      <c r="C315" s="175" t="s">
        <v>545</v>
      </c>
      <c r="D315" s="175" t="s">
        <v>141</v>
      </c>
      <c r="E315" s="176" t="s">
        <v>546</v>
      </c>
      <c r="F315" s="177" t="s">
        <v>547</v>
      </c>
      <c r="G315" s="178" t="s">
        <v>174</v>
      </c>
      <c r="H315" s="179">
        <v>15</v>
      </c>
      <c r="I315" s="180"/>
      <c r="J315" s="181">
        <f>ROUND(I315*H315,2)</f>
        <v>0</v>
      </c>
      <c r="K315" s="177" t="s">
        <v>145</v>
      </c>
      <c r="L315" s="41"/>
      <c r="M315" s="182" t="s">
        <v>19</v>
      </c>
      <c r="N315" s="183" t="s">
        <v>44</v>
      </c>
      <c r="O315" s="66"/>
      <c r="P315" s="184">
        <f>O315*H315</f>
        <v>0</v>
      </c>
      <c r="Q315" s="184">
        <v>0</v>
      </c>
      <c r="R315" s="184">
        <f>Q315*H315</f>
        <v>0</v>
      </c>
      <c r="S315" s="184">
        <v>0.00121</v>
      </c>
      <c r="T315" s="185">
        <f>S315*H315</f>
        <v>0.01815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243</v>
      </c>
      <c r="AT315" s="186" t="s">
        <v>141</v>
      </c>
      <c r="AU315" s="186" t="s">
        <v>83</v>
      </c>
      <c r="AY315" s="19" t="s">
        <v>138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81</v>
      </c>
      <c r="BK315" s="187">
        <f>ROUND(I315*H315,2)</f>
        <v>0</v>
      </c>
      <c r="BL315" s="19" t="s">
        <v>243</v>
      </c>
      <c r="BM315" s="186" t="s">
        <v>548</v>
      </c>
    </row>
    <row r="316" spans="1:47" s="2" customFormat="1" ht="11.25">
      <c r="A316" s="36"/>
      <c r="B316" s="37"/>
      <c r="C316" s="38"/>
      <c r="D316" s="188" t="s">
        <v>148</v>
      </c>
      <c r="E316" s="38"/>
      <c r="F316" s="189" t="s">
        <v>549</v>
      </c>
      <c r="G316" s="38"/>
      <c r="H316" s="38"/>
      <c r="I316" s="190"/>
      <c r="J316" s="38"/>
      <c r="K316" s="38"/>
      <c r="L316" s="41"/>
      <c r="M316" s="191"/>
      <c r="N316" s="192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148</v>
      </c>
      <c r="AU316" s="19" t="s">
        <v>83</v>
      </c>
    </row>
    <row r="317" spans="2:51" s="13" customFormat="1" ht="11.25">
      <c r="B317" s="193"/>
      <c r="C317" s="194"/>
      <c r="D317" s="195" t="s">
        <v>150</v>
      </c>
      <c r="E317" s="196" t="s">
        <v>19</v>
      </c>
      <c r="F317" s="197" t="s">
        <v>510</v>
      </c>
      <c r="G317" s="194"/>
      <c r="H317" s="196" t="s">
        <v>19</v>
      </c>
      <c r="I317" s="198"/>
      <c r="J317" s="194"/>
      <c r="K317" s="194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150</v>
      </c>
      <c r="AU317" s="203" t="s">
        <v>83</v>
      </c>
      <c r="AV317" s="13" t="s">
        <v>81</v>
      </c>
      <c r="AW317" s="13" t="s">
        <v>34</v>
      </c>
      <c r="AX317" s="13" t="s">
        <v>73</v>
      </c>
      <c r="AY317" s="203" t="s">
        <v>138</v>
      </c>
    </row>
    <row r="318" spans="2:51" s="14" customFormat="1" ht="11.25">
      <c r="B318" s="204"/>
      <c r="C318" s="205"/>
      <c r="D318" s="195" t="s">
        <v>150</v>
      </c>
      <c r="E318" s="206" t="s">
        <v>19</v>
      </c>
      <c r="F318" s="207" t="s">
        <v>550</v>
      </c>
      <c r="G318" s="205"/>
      <c r="H318" s="208">
        <v>15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150</v>
      </c>
      <c r="AU318" s="214" t="s">
        <v>83</v>
      </c>
      <c r="AV318" s="14" t="s">
        <v>83</v>
      </c>
      <c r="AW318" s="14" t="s">
        <v>34</v>
      </c>
      <c r="AX318" s="14" t="s">
        <v>81</v>
      </c>
      <c r="AY318" s="214" t="s">
        <v>138</v>
      </c>
    </row>
    <row r="319" spans="2:63" s="12" customFormat="1" ht="22.9" customHeight="1">
      <c r="B319" s="159"/>
      <c r="C319" s="160"/>
      <c r="D319" s="161" t="s">
        <v>72</v>
      </c>
      <c r="E319" s="173" t="s">
        <v>551</v>
      </c>
      <c r="F319" s="173" t="s">
        <v>552</v>
      </c>
      <c r="G319" s="160"/>
      <c r="H319" s="160"/>
      <c r="I319" s="163"/>
      <c r="J319" s="174">
        <f>BK319</f>
        <v>0</v>
      </c>
      <c r="K319" s="160"/>
      <c r="L319" s="165"/>
      <c r="M319" s="166"/>
      <c r="N319" s="167"/>
      <c r="O319" s="167"/>
      <c r="P319" s="168">
        <f>SUM(P320:P321)</f>
        <v>0</v>
      </c>
      <c r="Q319" s="167"/>
      <c r="R319" s="168">
        <f>SUM(R320:R321)</f>
        <v>0</v>
      </c>
      <c r="S319" s="167"/>
      <c r="T319" s="169">
        <f>SUM(T320:T321)</f>
        <v>0</v>
      </c>
      <c r="AR319" s="170" t="s">
        <v>83</v>
      </c>
      <c r="AT319" s="171" t="s">
        <v>72</v>
      </c>
      <c r="AU319" s="171" t="s">
        <v>81</v>
      </c>
      <c r="AY319" s="170" t="s">
        <v>138</v>
      </c>
      <c r="BK319" s="172">
        <f>SUM(BK320:BK321)</f>
        <v>0</v>
      </c>
    </row>
    <row r="320" spans="1:65" s="2" customFormat="1" ht="49.15" customHeight="1">
      <c r="A320" s="36"/>
      <c r="B320" s="37"/>
      <c r="C320" s="175" t="s">
        <v>553</v>
      </c>
      <c r="D320" s="175" t="s">
        <v>141</v>
      </c>
      <c r="E320" s="176" t="s">
        <v>554</v>
      </c>
      <c r="F320" s="177" t="s">
        <v>555</v>
      </c>
      <c r="G320" s="178" t="s">
        <v>144</v>
      </c>
      <c r="H320" s="179">
        <v>1</v>
      </c>
      <c r="I320" s="180"/>
      <c r="J320" s="181">
        <f>ROUND(I320*H320,2)</f>
        <v>0</v>
      </c>
      <c r="K320" s="177" t="s">
        <v>19</v>
      </c>
      <c r="L320" s="41"/>
      <c r="M320" s="182" t="s">
        <v>19</v>
      </c>
      <c r="N320" s="183" t="s">
        <v>44</v>
      </c>
      <c r="O320" s="66"/>
      <c r="P320" s="184">
        <f>O320*H320</f>
        <v>0</v>
      </c>
      <c r="Q320" s="184">
        <v>0</v>
      </c>
      <c r="R320" s="184">
        <f>Q320*H320</f>
        <v>0</v>
      </c>
      <c r="S320" s="184">
        <v>0</v>
      </c>
      <c r="T320" s="185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6" t="s">
        <v>243</v>
      </c>
      <c r="AT320" s="186" t="s">
        <v>141</v>
      </c>
      <c r="AU320" s="186" t="s">
        <v>83</v>
      </c>
      <c r="AY320" s="19" t="s">
        <v>138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9" t="s">
        <v>81</v>
      </c>
      <c r="BK320" s="187">
        <f>ROUND(I320*H320,2)</f>
        <v>0</v>
      </c>
      <c r="BL320" s="19" t="s">
        <v>243</v>
      </c>
      <c r="BM320" s="186" t="s">
        <v>556</v>
      </c>
    </row>
    <row r="321" spans="2:51" s="14" customFormat="1" ht="11.25">
      <c r="B321" s="204"/>
      <c r="C321" s="205"/>
      <c r="D321" s="195" t="s">
        <v>150</v>
      </c>
      <c r="E321" s="206" t="s">
        <v>19</v>
      </c>
      <c r="F321" s="207" t="s">
        <v>557</v>
      </c>
      <c r="G321" s="205"/>
      <c r="H321" s="208">
        <v>1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150</v>
      </c>
      <c r="AU321" s="214" t="s">
        <v>83</v>
      </c>
      <c r="AV321" s="14" t="s">
        <v>83</v>
      </c>
      <c r="AW321" s="14" t="s">
        <v>34</v>
      </c>
      <c r="AX321" s="14" t="s">
        <v>81</v>
      </c>
      <c r="AY321" s="214" t="s">
        <v>138</v>
      </c>
    </row>
    <row r="322" spans="2:63" s="12" customFormat="1" ht="22.9" customHeight="1">
      <c r="B322" s="159"/>
      <c r="C322" s="160"/>
      <c r="D322" s="161" t="s">
        <v>72</v>
      </c>
      <c r="E322" s="173" t="s">
        <v>558</v>
      </c>
      <c r="F322" s="173" t="s">
        <v>559</v>
      </c>
      <c r="G322" s="160"/>
      <c r="H322" s="160"/>
      <c r="I322" s="163"/>
      <c r="J322" s="174">
        <f>BK322</f>
        <v>0</v>
      </c>
      <c r="K322" s="160"/>
      <c r="L322" s="165"/>
      <c r="M322" s="166"/>
      <c r="N322" s="167"/>
      <c r="O322" s="167"/>
      <c r="P322" s="168">
        <f>SUM(P323:P334)</f>
        <v>0</v>
      </c>
      <c r="Q322" s="167"/>
      <c r="R322" s="168">
        <f>SUM(R323:R334)</f>
        <v>0.03597</v>
      </c>
      <c r="S322" s="167"/>
      <c r="T322" s="169">
        <f>SUM(T323:T334)</f>
        <v>0</v>
      </c>
      <c r="AR322" s="170" t="s">
        <v>83</v>
      </c>
      <c r="AT322" s="171" t="s">
        <v>72</v>
      </c>
      <c r="AU322" s="171" t="s">
        <v>81</v>
      </c>
      <c r="AY322" s="170" t="s">
        <v>138</v>
      </c>
      <c r="BK322" s="172">
        <f>SUM(BK323:BK334)</f>
        <v>0</v>
      </c>
    </row>
    <row r="323" spans="1:65" s="2" customFormat="1" ht="24.2" customHeight="1">
      <c r="A323" s="36"/>
      <c r="B323" s="37"/>
      <c r="C323" s="175" t="s">
        <v>560</v>
      </c>
      <c r="D323" s="175" t="s">
        <v>141</v>
      </c>
      <c r="E323" s="176" t="s">
        <v>561</v>
      </c>
      <c r="F323" s="177" t="s">
        <v>562</v>
      </c>
      <c r="G323" s="178" t="s">
        <v>144</v>
      </c>
      <c r="H323" s="179">
        <v>1</v>
      </c>
      <c r="I323" s="180"/>
      <c r="J323" s="181">
        <f>ROUND(I323*H323,2)</f>
        <v>0</v>
      </c>
      <c r="K323" s="177" t="s">
        <v>145</v>
      </c>
      <c r="L323" s="41"/>
      <c r="M323" s="182" t="s">
        <v>19</v>
      </c>
      <c r="N323" s="183" t="s">
        <v>44</v>
      </c>
      <c r="O323" s="66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243</v>
      </c>
      <c r="AT323" s="186" t="s">
        <v>141</v>
      </c>
      <c r="AU323" s="186" t="s">
        <v>83</v>
      </c>
      <c r="AY323" s="19" t="s">
        <v>138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81</v>
      </c>
      <c r="BK323" s="187">
        <f>ROUND(I323*H323,2)</f>
        <v>0</v>
      </c>
      <c r="BL323" s="19" t="s">
        <v>243</v>
      </c>
      <c r="BM323" s="186" t="s">
        <v>563</v>
      </c>
    </row>
    <row r="324" spans="1:47" s="2" customFormat="1" ht="11.25">
      <c r="A324" s="36"/>
      <c r="B324" s="37"/>
      <c r="C324" s="38"/>
      <c r="D324" s="188" t="s">
        <v>148</v>
      </c>
      <c r="E324" s="38"/>
      <c r="F324" s="189" t="s">
        <v>564</v>
      </c>
      <c r="G324" s="38"/>
      <c r="H324" s="38"/>
      <c r="I324" s="190"/>
      <c r="J324" s="38"/>
      <c r="K324" s="38"/>
      <c r="L324" s="41"/>
      <c r="M324" s="191"/>
      <c r="N324" s="192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148</v>
      </c>
      <c r="AU324" s="19" t="s">
        <v>83</v>
      </c>
    </row>
    <row r="325" spans="1:65" s="2" customFormat="1" ht="24.2" customHeight="1">
      <c r="A325" s="36"/>
      <c r="B325" s="37"/>
      <c r="C325" s="226" t="s">
        <v>565</v>
      </c>
      <c r="D325" s="226" t="s">
        <v>398</v>
      </c>
      <c r="E325" s="227" t="s">
        <v>566</v>
      </c>
      <c r="F325" s="228" t="s">
        <v>567</v>
      </c>
      <c r="G325" s="229" t="s">
        <v>144</v>
      </c>
      <c r="H325" s="230">
        <v>1</v>
      </c>
      <c r="I325" s="231"/>
      <c r="J325" s="232">
        <f>ROUND(I325*H325,2)</f>
        <v>0</v>
      </c>
      <c r="K325" s="228" t="s">
        <v>19</v>
      </c>
      <c r="L325" s="233"/>
      <c r="M325" s="234" t="s">
        <v>19</v>
      </c>
      <c r="N325" s="235" t="s">
        <v>44</v>
      </c>
      <c r="O325" s="66"/>
      <c r="P325" s="184">
        <f>O325*H325</f>
        <v>0</v>
      </c>
      <c r="Q325" s="184">
        <v>0.0195</v>
      </c>
      <c r="R325" s="184">
        <f>Q325*H325</f>
        <v>0.0195</v>
      </c>
      <c r="S325" s="184">
        <v>0</v>
      </c>
      <c r="T325" s="18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342</v>
      </c>
      <c r="AT325" s="186" t="s">
        <v>398</v>
      </c>
      <c r="AU325" s="186" t="s">
        <v>83</v>
      </c>
      <c r="AY325" s="19" t="s">
        <v>138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9" t="s">
        <v>81</v>
      </c>
      <c r="BK325" s="187">
        <f>ROUND(I325*H325,2)</f>
        <v>0</v>
      </c>
      <c r="BL325" s="19" t="s">
        <v>243</v>
      </c>
      <c r="BM325" s="186" t="s">
        <v>568</v>
      </c>
    </row>
    <row r="326" spans="1:65" s="2" customFormat="1" ht="24.2" customHeight="1">
      <c r="A326" s="36"/>
      <c r="B326" s="37"/>
      <c r="C326" s="175" t="s">
        <v>569</v>
      </c>
      <c r="D326" s="175" t="s">
        <v>141</v>
      </c>
      <c r="E326" s="176" t="s">
        <v>570</v>
      </c>
      <c r="F326" s="177" t="s">
        <v>571</v>
      </c>
      <c r="G326" s="178" t="s">
        <v>144</v>
      </c>
      <c r="H326" s="179">
        <v>1</v>
      </c>
      <c r="I326" s="180"/>
      <c r="J326" s="181">
        <f>ROUND(I326*H326,2)</f>
        <v>0</v>
      </c>
      <c r="K326" s="177" t="s">
        <v>145</v>
      </c>
      <c r="L326" s="41"/>
      <c r="M326" s="182" t="s">
        <v>19</v>
      </c>
      <c r="N326" s="183" t="s">
        <v>44</v>
      </c>
      <c r="O326" s="66"/>
      <c r="P326" s="184">
        <f>O326*H326</f>
        <v>0</v>
      </c>
      <c r="Q326" s="184">
        <v>0.00047</v>
      </c>
      <c r="R326" s="184">
        <f>Q326*H326</f>
        <v>0.00047</v>
      </c>
      <c r="S326" s="184">
        <v>0</v>
      </c>
      <c r="T326" s="18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243</v>
      </c>
      <c r="AT326" s="186" t="s">
        <v>141</v>
      </c>
      <c r="AU326" s="186" t="s">
        <v>83</v>
      </c>
      <c r="AY326" s="19" t="s">
        <v>138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9" t="s">
        <v>81</v>
      </c>
      <c r="BK326" s="187">
        <f>ROUND(I326*H326,2)</f>
        <v>0</v>
      </c>
      <c r="BL326" s="19" t="s">
        <v>243</v>
      </c>
      <c r="BM326" s="186" t="s">
        <v>572</v>
      </c>
    </row>
    <row r="327" spans="1:47" s="2" customFormat="1" ht="11.25">
      <c r="A327" s="36"/>
      <c r="B327" s="37"/>
      <c r="C327" s="38"/>
      <c r="D327" s="188" t="s">
        <v>148</v>
      </c>
      <c r="E327" s="38"/>
      <c r="F327" s="189" t="s">
        <v>573</v>
      </c>
      <c r="G327" s="38"/>
      <c r="H327" s="38"/>
      <c r="I327" s="190"/>
      <c r="J327" s="38"/>
      <c r="K327" s="38"/>
      <c r="L327" s="41"/>
      <c r="M327" s="191"/>
      <c r="N327" s="192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148</v>
      </c>
      <c r="AU327" s="19" t="s">
        <v>83</v>
      </c>
    </row>
    <row r="328" spans="1:65" s="2" customFormat="1" ht="24.2" customHeight="1">
      <c r="A328" s="36"/>
      <c r="B328" s="37"/>
      <c r="C328" s="226" t="s">
        <v>574</v>
      </c>
      <c r="D328" s="226" t="s">
        <v>398</v>
      </c>
      <c r="E328" s="227" t="s">
        <v>575</v>
      </c>
      <c r="F328" s="228" t="s">
        <v>576</v>
      </c>
      <c r="G328" s="229" t="s">
        <v>144</v>
      </c>
      <c r="H328" s="230">
        <v>1</v>
      </c>
      <c r="I328" s="231"/>
      <c r="J328" s="232">
        <f>ROUND(I328*H328,2)</f>
        <v>0</v>
      </c>
      <c r="K328" s="228" t="s">
        <v>19</v>
      </c>
      <c r="L328" s="233"/>
      <c r="M328" s="234" t="s">
        <v>19</v>
      </c>
      <c r="N328" s="235" t="s">
        <v>44</v>
      </c>
      <c r="O328" s="66"/>
      <c r="P328" s="184">
        <f>O328*H328</f>
        <v>0</v>
      </c>
      <c r="Q328" s="184">
        <v>0.016</v>
      </c>
      <c r="R328" s="184">
        <f>Q328*H328</f>
        <v>0.016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342</v>
      </c>
      <c r="AT328" s="186" t="s">
        <v>398</v>
      </c>
      <c r="AU328" s="186" t="s">
        <v>83</v>
      </c>
      <c r="AY328" s="19" t="s">
        <v>138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81</v>
      </c>
      <c r="BK328" s="187">
        <f>ROUND(I328*H328,2)</f>
        <v>0</v>
      </c>
      <c r="BL328" s="19" t="s">
        <v>243</v>
      </c>
      <c r="BM328" s="186" t="s">
        <v>577</v>
      </c>
    </row>
    <row r="329" spans="1:65" s="2" customFormat="1" ht="24.2" customHeight="1">
      <c r="A329" s="36"/>
      <c r="B329" s="37"/>
      <c r="C329" s="175" t="s">
        <v>578</v>
      </c>
      <c r="D329" s="175" t="s">
        <v>141</v>
      </c>
      <c r="E329" s="176" t="s">
        <v>579</v>
      </c>
      <c r="F329" s="177" t="s">
        <v>580</v>
      </c>
      <c r="G329" s="178" t="s">
        <v>274</v>
      </c>
      <c r="H329" s="179">
        <v>0.036</v>
      </c>
      <c r="I329" s="180"/>
      <c r="J329" s="181">
        <f>ROUND(I329*H329,2)</f>
        <v>0</v>
      </c>
      <c r="K329" s="177" t="s">
        <v>145</v>
      </c>
      <c r="L329" s="41"/>
      <c r="M329" s="182" t="s">
        <v>19</v>
      </c>
      <c r="N329" s="183" t="s">
        <v>44</v>
      </c>
      <c r="O329" s="66"/>
      <c r="P329" s="184">
        <f>O329*H329</f>
        <v>0</v>
      </c>
      <c r="Q329" s="184">
        <v>0</v>
      </c>
      <c r="R329" s="184">
        <f>Q329*H329</f>
        <v>0</v>
      </c>
      <c r="S329" s="184">
        <v>0</v>
      </c>
      <c r="T329" s="185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6" t="s">
        <v>243</v>
      </c>
      <c r="AT329" s="186" t="s">
        <v>141</v>
      </c>
      <c r="AU329" s="186" t="s">
        <v>83</v>
      </c>
      <c r="AY329" s="19" t="s">
        <v>138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9" t="s">
        <v>81</v>
      </c>
      <c r="BK329" s="187">
        <f>ROUND(I329*H329,2)</f>
        <v>0</v>
      </c>
      <c r="BL329" s="19" t="s">
        <v>243</v>
      </c>
      <c r="BM329" s="186" t="s">
        <v>581</v>
      </c>
    </row>
    <row r="330" spans="1:47" s="2" customFormat="1" ht="11.25">
      <c r="A330" s="36"/>
      <c r="B330" s="37"/>
      <c r="C330" s="38"/>
      <c r="D330" s="188" t="s">
        <v>148</v>
      </c>
      <c r="E330" s="38"/>
      <c r="F330" s="189" t="s">
        <v>582</v>
      </c>
      <c r="G330" s="38"/>
      <c r="H330" s="38"/>
      <c r="I330" s="190"/>
      <c r="J330" s="38"/>
      <c r="K330" s="38"/>
      <c r="L330" s="41"/>
      <c r="M330" s="191"/>
      <c r="N330" s="192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148</v>
      </c>
      <c r="AU330" s="19" t="s">
        <v>83</v>
      </c>
    </row>
    <row r="331" spans="1:65" s="2" customFormat="1" ht="24.2" customHeight="1">
      <c r="A331" s="36"/>
      <c r="B331" s="37"/>
      <c r="C331" s="175" t="s">
        <v>583</v>
      </c>
      <c r="D331" s="175" t="s">
        <v>141</v>
      </c>
      <c r="E331" s="176" t="s">
        <v>584</v>
      </c>
      <c r="F331" s="177" t="s">
        <v>585</v>
      </c>
      <c r="G331" s="178" t="s">
        <v>274</v>
      </c>
      <c r="H331" s="179">
        <v>0.036</v>
      </c>
      <c r="I331" s="180"/>
      <c r="J331" s="181">
        <f>ROUND(I331*H331,2)</f>
        <v>0</v>
      </c>
      <c r="K331" s="177" t="s">
        <v>145</v>
      </c>
      <c r="L331" s="41"/>
      <c r="M331" s="182" t="s">
        <v>19</v>
      </c>
      <c r="N331" s="183" t="s">
        <v>44</v>
      </c>
      <c r="O331" s="66"/>
      <c r="P331" s="184">
        <f>O331*H331</f>
        <v>0</v>
      </c>
      <c r="Q331" s="184">
        <v>0</v>
      </c>
      <c r="R331" s="184">
        <f>Q331*H331</f>
        <v>0</v>
      </c>
      <c r="S331" s="184">
        <v>0</v>
      </c>
      <c r="T331" s="18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243</v>
      </c>
      <c r="AT331" s="186" t="s">
        <v>141</v>
      </c>
      <c r="AU331" s="186" t="s">
        <v>83</v>
      </c>
      <c r="AY331" s="19" t="s">
        <v>138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9" t="s">
        <v>81</v>
      </c>
      <c r="BK331" s="187">
        <f>ROUND(I331*H331,2)</f>
        <v>0</v>
      </c>
      <c r="BL331" s="19" t="s">
        <v>243</v>
      </c>
      <c r="BM331" s="186" t="s">
        <v>586</v>
      </c>
    </row>
    <row r="332" spans="1:47" s="2" customFormat="1" ht="11.25">
      <c r="A332" s="36"/>
      <c r="B332" s="37"/>
      <c r="C332" s="38"/>
      <c r="D332" s="188" t="s">
        <v>148</v>
      </c>
      <c r="E332" s="38"/>
      <c r="F332" s="189" t="s">
        <v>587</v>
      </c>
      <c r="G332" s="38"/>
      <c r="H332" s="38"/>
      <c r="I332" s="190"/>
      <c r="J332" s="38"/>
      <c r="K332" s="38"/>
      <c r="L332" s="41"/>
      <c r="M332" s="191"/>
      <c r="N332" s="192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148</v>
      </c>
      <c r="AU332" s="19" t="s">
        <v>83</v>
      </c>
    </row>
    <row r="333" spans="1:65" s="2" customFormat="1" ht="24.2" customHeight="1">
      <c r="A333" s="36"/>
      <c r="B333" s="37"/>
      <c r="C333" s="175" t="s">
        <v>588</v>
      </c>
      <c r="D333" s="175" t="s">
        <v>141</v>
      </c>
      <c r="E333" s="176" t="s">
        <v>589</v>
      </c>
      <c r="F333" s="177" t="s">
        <v>590</v>
      </c>
      <c r="G333" s="178" t="s">
        <v>274</v>
      </c>
      <c r="H333" s="179">
        <v>0.036</v>
      </c>
      <c r="I333" s="180"/>
      <c r="J333" s="181">
        <f>ROUND(I333*H333,2)</f>
        <v>0</v>
      </c>
      <c r="K333" s="177" t="s">
        <v>145</v>
      </c>
      <c r="L333" s="41"/>
      <c r="M333" s="182" t="s">
        <v>19</v>
      </c>
      <c r="N333" s="183" t="s">
        <v>44</v>
      </c>
      <c r="O333" s="66"/>
      <c r="P333" s="184">
        <f>O333*H333</f>
        <v>0</v>
      </c>
      <c r="Q333" s="184">
        <v>0</v>
      </c>
      <c r="R333" s="184">
        <f>Q333*H333</f>
        <v>0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243</v>
      </c>
      <c r="AT333" s="186" t="s">
        <v>141</v>
      </c>
      <c r="AU333" s="186" t="s">
        <v>83</v>
      </c>
      <c r="AY333" s="19" t="s">
        <v>138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81</v>
      </c>
      <c r="BK333" s="187">
        <f>ROUND(I333*H333,2)</f>
        <v>0</v>
      </c>
      <c r="BL333" s="19" t="s">
        <v>243</v>
      </c>
      <c r="BM333" s="186" t="s">
        <v>591</v>
      </c>
    </row>
    <row r="334" spans="1:47" s="2" customFormat="1" ht="11.25">
      <c r="A334" s="36"/>
      <c r="B334" s="37"/>
      <c r="C334" s="38"/>
      <c r="D334" s="188" t="s">
        <v>148</v>
      </c>
      <c r="E334" s="38"/>
      <c r="F334" s="189" t="s">
        <v>592</v>
      </c>
      <c r="G334" s="38"/>
      <c r="H334" s="38"/>
      <c r="I334" s="190"/>
      <c r="J334" s="38"/>
      <c r="K334" s="38"/>
      <c r="L334" s="41"/>
      <c r="M334" s="191"/>
      <c r="N334" s="192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148</v>
      </c>
      <c r="AU334" s="19" t="s">
        <v>83</v>
      </c>
    </row>
    <row r="335" spans="2:63" s="12" customFormat="1" ht="22.9" customHeight="1">
      <c r="B335" s="159"/>
      <c r="C335" s="160"/>
      <c r="D335" s="161" t="s">
        <v>72</v>
      </c>
      <c r="E335" s="173" t="s">
        <v>593</v>
      </c>
      <c r="F335" s="173" t="s">
        <v>594</v>
      </c>
      <c r="G335" s="160"/>
      <c r="H335" s="160"/>
      <c r="I335" s="163"/>
      <c r="J335" s="174">
        <f>BK335</f>
        <v>0</v>
      </c>
      <c r="K335" s="160"/>
      <c r="L335" s="165"/>
      <c r="M335" s="166"/>
      <c r="N335" s="167"/>
      <c r="O335" s="167"/>
      <c r="P335" s="168">
        <f>SUM(P336:P362)</f>
        <v>0</v>
      </c>
      <c r="Q335" s="167"/>
      <c r="R335" s="168">
        <f>SUM(R336:R362)</f>
        <v>1.6917037999999998</v>
      </c>
      <c r="S335" s="167"/>
      <c r="T335" s="169">
        <f>SUM(T336:T362)</f>
        <v>0</v>
      </c>
      <c r="AR335" s="170" t="s">
        <v>83</v>
      </c>
      <c r="AT335" s="171" t="s">
        <v>72</v>
      </c>
      <c r="AU335" s="171" t="s">
        <v>81</v>
      </c>
      <c r="AY335" s="170" t="s">
        <v>138</v>
      </c>
      <c r="BK335" s="172">
        <f>SUM(BK336:BK362)</f>
        <v>0</v>
      </c>
    </row>
    <row r="336" spans="1:65" s="2" customFormat="1" ht="16.5" customHeight="1">
      <c r="A336" s="36"/>
      <c r="B336" s="37"/>
      <c r="C336" s="175" t="s">
        <v>595</v>
      </c>
      <c r="D336" s="175" t="s">
        <v>141</v>
      </c>
      <c r="E336" s="176" t="s">
        <v>596</v>
      </c>
      <c r="F336" s="177" t="s">
        <v>597</v>
      </c>
      <c r="G336" s="178" t="s">
        <v>174</v>
      </c>
      <c r="H336" s="179">
        <v>61.06</v>
      </c>
      <c r="I336" s="180"/>
      <c r="J336" s="181">
        <f>ROUND(I336*H336,2)</f>
        <v>0</v>
      </c>
      <c r="K336" s="177" t="s">
        <v>145</v>
      </c>
      <c r="L336" s="41"/>
      <c r="M336" s="182" t="s">
        <v>19</v>
      </c>
      <c r="N336" s="183" t="s">
        <v>44</v>
      </c>
      <c r="O336" s="66"/>
      <c r="P336" s="184">
        <f>O336*H336</f>
        <v>0</v>
      </c>
      <c r="Q336" s="184">
        <v>0</v>
      </c>
      <c r="R336" s="184">
        <f>Q336*H336</f>
        <v>0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243</v>
      </c>
      <c r="AT336" s="186" t="s">
        <v>141</v>
      </c>
      <c r="AU336" s="186" t="s">
        <v>83</v>
      </c>
      <c r="AY336" s="19" t="s">
        <v>138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81</v>
      </c>
      <c r="BK336" s="187">
        <f>ROUND(I336*H336,2)</f>
        <v>0</v>
      </c>
      <c r="BL336" s="19" t="s">
        <v>243</v>
      </c>
      <c r="BM336" s="186" t="s">
        <v>598</v>
      </c>
    </row>
    <row r="337" spans="1:47" s="2" customFormat="1" ht="11.25">
      <c r="A337" s="36"/>
      <c r="B337" s="37"/>
      <c r="C337" s="38"/>
      <c r="D337" s="188" t="s">
        <v>148</v>
      </c>
      <c r="E337" s="38"/>
      <c r="F337" s="189" t="s">
        <v>599</v>
      </c>
      <c r="G337" s="38"/>
      <c r="H337" s="38"/>
      <c r="I337" s="190"/>
      <c r="J337" s="38"/>
      <c r="K337" s="38"/>
      <c r="L337" s="41"/>
      <c r="M337" s="191"/>
      <c r="N337" s="192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148</v>
      </c>
      <c r="AU337" s="19" t="s">
        <v>83</v>
      </c>
    </row>
    <row r="338" spans="1:65" s="2" customFormat="1" ht="16.5" customHeight="1">
      <c r="A338" s="36"/>
      <c r="B338" s="37"/>
      <c r="C338" s="175" t="s">
        <v>600</v>
      </c>
      <c r="D338" s="175" t="s">
        <v>141</v>
      </c>
      <c r="E338" s="176" t="s">
        <v>601</v>
      </c>
      <c r="F338" s="177" t="s">
        <v>602</v>
      </c>
      <c r="G338" s="178" t="s">
        <v>174</v>
      </c>
      <c r="H338" s="179">
        <v>61.06</v>
      </c>
      <c r="I338" s="180"/>
      <c r="J338" s="181">
        <f>ROUND(I338*H338,2)</f>
        <v>0</v>
      </c>
      <c r="K338" s="177" t="s">
        <v>145</v>
      </c>
      <c r="L338" s="41"/>
      <c r="M338" s="182" t="s">
        <v>19</v>
      </c>
      <c r="N338" s="183" t="s">
        <v>44</v>
      </c>
      <c r="O338" s="66"/>
      <c r="P338" s="184">
        <f>O338*H338</f>
        <v>0</v>
      </c>
      <c r="Q338" s="184">
        <v>0.0003</v>
      </c>
      <c r="R338" s="184">
        <f>Q338*H338</f>
        <v>0.018317999999999997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243</v>
      </c>
      <c r="AT338" s="186" t="s">
        <v>141</v>
      </c>
      <c r="AU338" s="186" t="s">
        <v>83</v>
      </c>
      <c r="AY338" s="19" t="s">
        <v>138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9" t="s">
        <v>81</v>
      </c>
      <c r="BK338" s="187">
        <f>ROUND(I338*H338,2)</f>
        <v>0</v>
      </c>
      <c r="BL338" s="19" t="s">
        <v>243</v>
      </c>
      <c r="BM338" s="186" t="s">
        <v>603</v>
      </c>
    </row>
    <row r="339" spans="1:47" s="2" customFormat="1" ht="11.25">
      <c r="A339" s="36"/>
      <c r="B339" s="37"/>
      <c r="C339" s="38"/>
      <c r="D339" s="188" t="s">
        <v>148</v>
      </c>
      <c r="E339" s="38"/>
      <c r="F339" s="189" t="s">
        <v>604</v>
      </c>
      <c r="G339" s="38"/>
      <c r="H339" s="38"/>
      <c r="I339" s="190"/>
      <c r="J339" s="38"/>
      <c r="K339" s="38"/>
      <c r="L339" s="41"/>
      <c r="M339" s="191"/>
      <c r="N339" s="192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148</v>
      </c>
      <c r="AU339" s="19" t="s">
        <v>83</v>
      </c>
    </row>
    <row r="340" spans="2:51" s="14" customFormat="1" ht="11.25">
      <c r="B340" s="204"/>
      <c r="C340" s="205"/>
      <c r="D340" s="195" t="s">
        <v>150</v>
      </c>
      <c r="E340" s="206" t="s">
        <v>19</v>
      </c>
      <c r="F340" s="207" t="s">
        <v>605</v>
      </c>
      <c r="G340" s="205"/>
      <c r="H340" s="208">
        <v>61.06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150</v>
      </c>
      <c r="AU340" s="214" t="s">
        <v>83</v>
      </c>
      <c r="AV340" s="14" t="s">
        <v>83</v>
      </c>
      <c r="AW340" s="14" t="s">
        <v>34</v>
      </c>
      <c r="AX340" s="14" t="s">
        <v>81</v>
      </c>
      <c r="AY340" s="214" t="s">
        <v>138</v>
      </c>
    </row>
    <row r="341" spans="1:65" s="2" customFormat="1" ht="21.75" customHeight="1">
      <c r="A341" s="36"/>
      <c r="B341" s="37"/>
      <c r="C341" s="175" t="s">
        <v>606</v>
      </c>
      <c r="D341" s="175" t="s">
        <v>141</v>
      </c>
      <c r="E341" s="176" t="s">
        <v>607</v>
      </c>
      <c r="F341" s="177" t="s">
        <v>608</v>
      </c>
      <c r="G341" s="178" t="s">
        <v>187</v>
      </c>
      <c r="H341" s="179">
        <v>43.97</v>
      </c>
      <c r="I341" s="180"/>
      <c r="J341" s="181">
        <f>ROUND(I341*H341,2)</f>
        <v>0</v>
      </c>
      <c r="K341" s="177" t="s">
        <v>145</v>
      </c>
      <c r="L341" s="41"/>
      <c r="M341" s="182" t="s">
        <v>19</v>
      </c>
      <c r="N341" s="183" t="s">
        <v>44</v>
      </c>
      <c r="O341" s="66"/>
      <c r="P341" s="184">
        <f>O341*H341</f>
        <v>0</v>
      </c>
      <c r="Q341" s="184">
        <v>0.00058</v>
      </c>
      <c r="R341" s="184">
        <f>Q341*H341</f>
        <v>0.0255026</v>
      </c>
      <c r="S341" s="184">
        <v>0</v>
      </c>
      <c r="T341" s="185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6" t="s">
        <v>243</v>
      </c>
      <c r="AT341" s="186" t="s">
        <v>141</v>
      </c>
      <c r="AU341" s="186" t="s">
        <v>83</v>
      </c>
      <c r="AY341" s="19" t="s">
        <v>138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9" t="s">
        <v>81</v>
      </c>
      <c r="BK341" s="187">
        <f>ROUND(I341*H341,2)</f>
        <v>0</v>
      </c>
      <c r="BL341" s="19" t="s">
        <v>243</v>
      </c>
      <c r="BM341" s="186" t="s">
        <v>609</v>
      </c>
    </row>
    <row r="342" spans="1:47" s="2" customFormat="1" ht="11.25">
      <c r="A342" s="36"/>
      <c r="B342" s="37"/>
      <c r="C342" s="38"/>
      <c r="D342" s="188" t="s">
        <v>148</v>
      </c>
      <c r="E342" s="38"/>
      <c r="F342" s="189" t="s">
        <v>610</v>
      </c>
      <c r="G342" s="38"/>
      <c r="H342" s="38"/>
      <c r="I342" s="190"/>
      <c r="J342" s="38"/>
      <c r="K342" s="38"/>
      <c r="L342" s="41"/>
      <c r="M342" s="191"/>
      <c r="N342" s="192"/>
      <c r="O342" s="66"/>
      <c r="P342" s="66"/>
      <c r="Q342" s="66"/>
      <c r="R342" s="66"/>
      <c r="S342" s="66"/>
      <c r="T342" s="67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148</v>
      </c>
      <c r="AU342" s="19" t="s">
        <v>83</v>
      </c>
    </row>
    <row r="343" spans="2:51" s="14" customFormat="1" ht="11.25">
      <c r="B343" s="204"/>
      <c r="C343" s="205"/>
      <c r="D343" s="195" t="s">
        <v>150</v>
      </c>
      <c r="E343" s="206" t="s">
        <v>19</v>
      </c>
      <c r="F343" s="207" t="s">
        <v>611</v>
      </c>
      <c r="G343" s="205"/>
      <c r="H343" s="208">
        <v>43.97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150</v>
      </c>
      <c r="AU343" s="214" t="s">
        <v>83</v>
      </c>
      <c r="AV343" s="14" t="s">
        <v>83</v>
      </c>
      <c r="AW343" s="14" t="s">
        <v>34</v>
      </c>
      <c r="AX343" s="14" t="s">
        <v>81</v>
      </c>
      <c r="AY343" s="214" t="s">
        <v>138</v>
      </c>
    </row>
    <row r="344" spans="1:65" s="2" customFormat="1" ht="24.2" customHeight="1">
      <c r="A344" s="36"/>
      <c r="B344" s="37"/>
      <c r="C344" s="175" t="s">
        <v>612</v>
      </c>
      <c r="D344" s="175" t="s">
        <v>141</v>
      </c>
      <c r="E344" s="176" t="s">
        <v>613</v>
      </c>
      <c r="F344" s="177" t="s">
        <v>614</v>
      </c>
      <c r="G344" s="178" t="s">
        <v>174</v>
      </c>
      <c r="H344" s="179">
        <v>56.663</v>
      </c>
      <c r="I344" s="180"/>
      <c r="J344" s="181">
        <f>ROUND(I344*H344,2)</f>
        <v>0</v>
      </c>
      <c r="K344" s="177" t="s">
        <v>145</v>
      </c>
      <c r="L344" s="41"/>
      <c r="M344" s="182" t="s">
        <v>19</v>
      </c>
      <c r="N344" s="183" t="s">
        <v>44</v>
      </c>
      <c r="O344" s="66"/>
      <c r="P344" s="184">
        <f>O344*H344</f>
        <v>0</v>
      </c>
      <c r="Q344" s="184">
        <v>0.0063</v>
      </c>
      <c r="R344" s="184">
        <f>Q344*H344</f>
        <v>0.3569769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243</v>
      </c>
      <c r="AT344" s="186" t="s">
        <v>141</v>
      </c>
      <c r="AU344" s="186" t="s">
        <v>83</v>
      </c>
      <c r="AY344" s="19" t="s">
        <v>138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81</v>
      </c>
      <c r="BK344" s="187">
        <f>ROUND(I344*H344,2)</f>
        <v>0</v>
      </c>
      <c r="BL344" s="19" t="s">
        <v>243</v>
      </c>
      <c r="BM344" s="186" t="s">
        <v>615</v>
      </c>
    </row>
    <row r="345" spans="1:47" s="2" customFormat="1" ht="11.25">
      <c r="A345" s="36"/>
      <c r="B345" s="37"/>
      <c r="C345" s="38"/>
      <c r="D345" s="188" t="s">
        <v>148</v>
      </c>
      <c r="E345" s="38"/>
      <c r="F345" s="189" t="s">
        <v>616</v>
      </c>
      <c r="G345" s="38"/>
      <c r="H345" s="38"/>
      <c r="I345" s="190"/>
      <c r="J345" s="38"/>
      <c r="K345" s="38"/>
      <c r="L345" s="41"/>
      <c r="M345" s="191"/>
      <c r="N345" s="192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148</v>
      </c>
      <c r="AU345" s="19" t="s">
        <v>83</v>
      </c>
    </row>
    <row r="346" spans="2:51" s="14" customFormat="1" ht="11.25">
      <c r="B346" s="204"/>
      <c r="C346" s="205"/>
      <c r="D346" s="195" t="s">
        <v>150</v>
      </c>
      <c r="E346" s="206" t="s">
        <v>19</v>
      </c>
      <c r="F346" s="207" t="s">
        <v>617</v>
      </c>
      <c r="G346" s="205"/>
      <c r="H346" s="208">
        <v>56.663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150</v>
      </c>
      <c r="AU346" s="214" t="s">
        <v>83</v>
      </c>
      <c r="AV346" s="14" t="s">
        <v>83</v>
      </c>
      <c r="AW346" s="14" t="s">
        <v>34</v>
      </c>
      <c r="AX346" s="14" t="s">
        <v>81</v>
      </c>
      <c r="AY346" s="214" t="s">
        <v>138</v>
      </c>
    </row>
    <row r="347" spans="1:65" s="2" customFormat="1" ht="24.2" customHeight="1">
      <c r="A347" s="36"/>
      <c r="B347" s="37"/>
      <c r="C347" s="226" t="s">
        <v>618</v>
      </c>
      <c r="D347" s="226" t="s">
        <v>398</v>
      </c>
      <c r="E347" s="227" t="s">
        <v>619</v>
      </c>
      <c r="F347" s="228" t="s">
        <v>620</v>
      </c>
      <c r="G347" s="229" t="s">
        <v>174</v>
      </c>
      <c r="H347" s="230">
        <v>67.166</v>
      </c>
      <c r="I347" s="231"/>
      <c r="J347" s="232">
        <f>ROUND(I347*H347,2)</f>
        <v>0</v>
      </c>
      <c r="K347" s="228" t="s">
        <v>19</v>
      </c>
      <c r="L347" s="233"/>
      <c r="M347" s="234" t="s">
        <v>19</v>
      </c>
      <c r="N347" s="235" t="s">
        <v>44</v>
      </c>
      <c r="O347" s="66"/>
      <c r="P347" s="184">
        <f>O347*H347</f>
        <v>0</v>
      </c>
      <c r="Q347" s="184">
        <v>0.0192</v>
      </c>
      <c r="R347" s="184">
        <f>Q347*H347</f>
        <v>1.2895872</v>
      </c>
      <c r="S347" s="184">
        <v>0</v>
      </c>
      <c r="T347" s="18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6" t="s">
        <v>342</v>
      </c>
      <c r="AT347" s="186" t="s">
        <v>398</v>
      </c>
      <c r="AU347" s="186" t="s">
        <v>83</v>
      </c>
      <c r="AY347" s="19" t="s">
        <v>138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9" t="s">
        <v>81</v>
      </c>
      <c r="BK347" s="187">
        <f>ROUND(I347*H347,2)</f>
        <v>0</v>
      </c>
      <c r="BL347" s="19" t="s">
        <v>243</v>
      </c>
      <c r="BM347" s="186" t="s">
        <v>621</v>
      </c>
    </row>
    <row r="348" spans="2:51" s="14" customFormat="1" ht="11.25">
      <c r="B348" s="204"/>
      <c r="C348" s="205"/>
      <c r="D348" s="195" t="s">
        <v>150</v>
      </c>
      <c r="E348" s="206" t="s">
        <v>19</v>
      </c>
      <c r="F348" s="207" t="s">
        <v>622</v>
      </c>
      <c r="G348" s="205"/>
      <c r="H348" s="208">
        <v>67.166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150</v>
      </c>
      <c r="AU348" s="214" t="s">
        <v>83</v>
      </c>
      <c r="AV348" s="14" t="s">
        <v>83</v>
      </c>
      <c r="AW348" s="14" t="s">
        <v>34</v>
      </c>
      <c r="AX348" s="14" t="s">
        <v>81</v>
      </c>
      <c r="AY348" s="214" t="s">
        <v>138</v>
      </c>
    </row>
    <row r="349" spans="1:65" s="2" customFormat="1" ht="16.5" customHeight="1">
      <c r="A349" s="36"/>
      <c r="B349" s="37"/>
      <c r="C349" s="175" t="s">
        <v>623</v>
      </c>
      <c r="D349" s="175" t="s">
        <v>141</v>
      </c>
      <c r="E349" s="176" t="s">
        <v>624</v>
      </c>
      <c r="F349" s="177" t="s">
        <v>625</v>
      </c>
      <c r="G349" s="178" t="s">
        <v>187</v>
      </c>
      <c r="H349" s="179">
        <v>43.97</v>
      </c>
      <c r="I349" s="180"/>
      <c r="J349" s="181">
        <f>ROUND(I349*H349,2)</f>
        <v>0</v>
      </c>
      <c r="K349" s="177" t="s">
        <v>145</v>
      </c>
      <c r="L349" s="41"/>
      <c r="M349" s="182" t="s">
        <v>19</v>
      </c>
      <c r="N349" s="183" t="s">
        <v>44</v>
      </c>
      <c r="O349" s="66"/>
      <c r="P349" s="184">
        <f>O349*H349</f>
        <v>0</v>
      </c>
      <c r="Q349" s="184">
        <v>3E-05</v>
      </c>
      <c r="R349" s="184">
        <f>Q349*H349</f>
        <v>0.0013191</v>
      </c>
      <c r="S349" s="184">
        <v>0</v>
      </c>
      <c r="T349" s="18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243</v>
      </c>
      <c r="AT349" s="186" t="s">
        <v>141</v>
      </c>
      <c r="AU349" s="186" t="s">
        <v>83</v>
      </c>
      <c r="AY349" s="19" t="s">
        <v>138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81</v>
      </c>
      <c r="BK349" s="187">
        <f>ROUND(I349*H349,2)</f>
        <v>0</v>
      </c>
      <c r="BL349" s="19" t="s">
        <v>243</v>
      </c>
      <c r="BM349" s="186" t="s">
        <v>626</v>
      </c>
    </row>
    <row r="350" spans="1:47" s="2" customFormat="1" ht="11.25">
      <c r="A350" s="36"/>
      <c r="B350" s="37"/>
      <c r="C350" s="38"/>
      <c r="D350" s="188" t="s">
        <v>148</v>
      </c>
      <c r="E350" s="38"/>
      <c r="F350" s="189" t="s">
        <v>627</v>
      </c>
      <c r="G350" s="38"/>
      <c r="H350" s="38"/>
      <c r="I350" s="190"/>
      <c r="J350" s="38"/>
      <c r="K350" s="38"/>
      <c r="L350" s="41"/>
      <c r="M350" s="191"/>
      <c r="N350" s="192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148</v>
      </c>
      <c r="AU350" s="19" t="s">
        <v>83</v>
      </c>
    </row>
    <row r="351" spans="2:51" s="13" customFormat="1" ht="11.25">
      <c r="B351" s="193"/>
      <c r="C351" s="194"/>
      <c r="D351" s="195" t="s">
        <v>150</v>
      </c>
      <c r="E351" s="196" t="s">
        <v>19</v>
      </c>
      <c r="F351" s="197" t="s">
        <v>510</v>
      </c>
      <c r="G351" s="194"/>
      <c r="H351" s="196" t="s">
        <v>19</v>
      </c>
      <c r="I351" s="198"/>
      <c r="J351" s="194"/>
      <c r="K351" s="194"/>
      <c r="L351" s="199"/>
      <c r="M351" s="200"/>
      <c r="N351" s="201"/>
      <c r="O351" s="201"/>
      <c r="P351" s="201"/>
      <c r="Q351" s="201"/>
      <c r="R351" s="201"/>
      <c r="S351" s="201"/>
      <c r="T351" s="202"/>
      <c r="AT351" s="203" t="s">
        <v>150</v>
      </c>
      <c r="AU351" s="203" t="s">
        <v>83</v>
      </c>
      <c r="AV351" s="13" t="s">
        <v>81</v>
      </c>
      <c r="AW351" s="13" t="s">
        <v>34</v>
      </c>
      <c r="AX351" s="13" t="s">
        <v>73</v>
      </c>
      <c r="AY351" s="203" t="s">
        <v>138</v>
      </c>
    </row>
    <row r="352" spans="2:51" s="14" customFormat="1" ht="11.25">
      <c r="B352" s="204"/>
      <c r="C352" s="205"/>
      <c r="D352" s="195" t="s">
        <v>150</v>
      </c>
      <c r="E352" s="206" t="s">
        <v>19</v>
      </c>
      <c r="F352" s="207" t="s">
        <v>628</v>
      </c>
      <c r="G352" s="205"/>
      <c r="H352" s="208">
        <v>43.97</v>
      </c>
      <c r="I352" s="209"/>
      <c r="J352" s="205"/>
      <c r="K352" s="205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150</v>
      </c>
      <c r="AU352" s="214" t="s">
        <v>83</v>
      </c>
      <c r="AV352" s="14" t="s">
        <v>83</v>
      </c>
      <c r="AW352" s="14" t="s">
        <v>34</v>
      </c>
      <c r="AX352" s="14" t="s">
        <v>81</v>
      </c>
      <c r="AY352" s="214" t="s">
        <v>138</v>
      </c>
    </row>
    <row r="353" spans="1:65" s="2" customFormat="1" ht="16.5" customHeight="1">
      <c r="A353" s="36"/>
      <c r="B353" s="37"/>
      <c r="C353" s="175" t="s">
        <v>629</v>
      </c>
      <c r="D353" s="175" t="s">
        <v>141</v>
      </c>
      <c r="E353" s="176" t="s">
        <v>630</v>
      </c>
      <c r="F353" s="177" t="s">
        <v>631</v>
      </c>
      <c r="G353" s="178" t="s">
        <v>187</v>
      </c>
      <c r="H353" s="179">
        <v>43.97</v>
      </c>
      <c r="I353" s="180"/>
      <c r="J353" s="181">
        <f>ROUND(I353*H353,2)</f>
        <v>0</v>
      </c>
      <c r="K353" s="177" t="s">
        <v>145</v>
      </c>
      <c r="L353" s="41"/>
      <c r="M353" s="182" t="s">
        <v>19</v>
      </c>
      <c r="N353" s="183" t="s">
        <v>44</v>
      </c>
      <c r="O353" s="66"/>
      <c r="P353" s="184">
        <f>O353*H353</f>
        <v>0</v>
      </c>
      <c r="Q353" s="184">
        <v>0</v>
      </c>
      <c r="R353" s="184">
        <f>Q353*H353</f>
        <v>0</v>
      </c>
      <c r="S353" s="184">
        <v>0</v>
      </c>
      <c r="T353" s="18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243</v>
      </c>
      <c r="AT353" s="186" t="s">
        <v>141</v>
      </c>
      <c r="AU353" s="186" t="s">
        <v>83</v>
      </c>
      <c r="AY353" s="19" t="s">
        <v>138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81</v>
      </c>
      <c r="BK353" s="187">
        <f>ROUND(I353*H353,2)</f>
        <v>0</v>
      </c>
      <c r="BL353" s="19" t="s">
        <v>243</v>
      </c>
      <c r="BM353" s="186" t="s">
        <v>632</v>
      </c>
    </row>
    <row r="354" spans="1:47" s="2" customFormat="1" ht="11.25">
      <c r="A354" s="36"/>
      <c r="B354" s="37"/>
      <c r="C354" s="38"/>
      <c r="D354" s="188" t="s">
        <v>148</v>
      </c>
      <c r="E354" s="38"/>
      <c r="F354" s="189" t="s">
        <v>633</v>
      </c>
      <c r="G354" s="38"/>
      <c r="H354" s="38"/>
      <c r="I354" s="190"/>
      <c r="J354" s="38"/>
      <c r="K354" s="38"/>
      <c r="L354" s="41"/>
      <c r="M354" s="191"/>
      <c r="N354" s="192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148</v>
      </c>
      <c r="AU354" s="19" t="s">
        <v>83</v>
      </c>
    </row>
    <row r="355" spans="2:51" s="13" customFormat="1" ht="11.25">
      <c r="B355" s="193"/>
      <c r="C355" s="194"/>
      <c r="D355" s="195" t="s">
        <v>150</v>
      </c>
      <c r="E355" s="196" t="s">
        <v>19</v>
      </c>
      <c r="F355" s="197" t="s">
        <v>510</v>
      </c>
      <c r="G355" s="194"/>
      <c r="H355" s="196" t="s">
        <v>19</v>
      </c>
      <c r="I355" s="198"/>
      <c r="J355" s="194"/>
      <c r="K355" s="194"/>
      <c r="L355" s="199"/>
      <c r="M355" s="200"/>
      <c r="N355" s="201"/>
      <c r="O355" s="201"/>
      <c r="P355" s="201"/>
      <c r="Q355" s="201"/>
      <c r="R355" s="201"/>
      <c r="S355" s="201"/>
      <c r="T355" s="202"/>
      <c r="AT355" s="203" t="s">
        <v>150</v>
      </c>
      <c r="AU355" s="203" t="s">
        <v>83</v>
      </c>
      <c r="AV355" s="13" t="s">
        <v>81</v>
      </c>
      <c r="AW355" s="13" t="s">
        <v>34</v>
      </c>
      <c r="AX355" s="13" t="s">
        <v>73</v>
      </c>
      <c r="AY355" s="203" t="s">
        <v>138</v>
      </c>
    </row>
    <row r="356" spans="2:51" s="14" customFormat="1" ht="11.25">
      <c r="B356" s="204"/>
      <c r="C356" s="205"/>
      <c r="D356" s="195" t="s">
        <v>150</v>
      </c>
      <c r="E356" s="206" t="s">
        <v>19</v>
      </c>
      <c r="F356" s="207" t="s">
        <v>634</v>
      </c>
      <c r="G356" s="205"/>
      <c r="H356" s="208">
        <v>43.97</v>
      </c>
      <c r="I356" s="209"/>
      <c r="J356" s="205"/>
      <c r="K356" s="205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150</v>
      </c>
      <c r="AU356" s="214" t="s">
        <v>83</v>
      </c>
      <c r="AV356" s="14" t="s">
        <v>83</v>
      </c>
      <c r="AW356" s="14" t="s">
        <v>34</v>
      </c>
      <c r="AX356" s="14" t="s">
        <v>81</v>
      </c>
      <c r="AY356" s="214" t="s">
        <v>138</v>
      </c>
    </row>
    <row r="357" spans="1:65" s="2" customFormat="1" ht="24.2" customHeight="1">
      <c r="A357" s="36"/>
      <c r="B357" s="37"/>
      <c r="C357" s="175" t="s">
        <v>635</v>
      </c>
      <c r="D357" s="175" t="s">
        <v>141</v>
      </c>
      <c r="E357" s="176" t="s">
        <v>636</v>
      </c>
      <c r="F357" s="177" t="s">
        <v>637</v>
      </c>
      <c r="G357" s="178" t="s">
        <v>274</v>
      </c>
      <c r="H357" s="179">
        <v>1.692</v>
      </c>
      <c r="I357" s="180"/>
      <c r="J357" s="181">
        <f>ROUND(I357*H357,2)</f>
        <v>0</v>
      </c>
      <c r="K357" s="177" t="s">
        <v>145</v>
      </c>
      <c r="L357" s="41"/>
      <c r="M357" s="182" t="s">
        <v>19</v>
      </c>
      <c r="N357" s="183" t="s">
        <v>44</v>
      </c>
      <c r="O357" s="66"/>
      <c r="P357" s="184">
        <f>O357*H357</f>
        <v>0</v>
      </c>
      <c r="Q357" s="184">
        <v>0</v>
      </c>
      <c r="R357" s="184">
        <f>Q357*H357</f>
        <v>0</v>
      </c>
      <c r="S357" s="184">
        <v>0</v>
      </c>
      <c r="T357" s="185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6" t="s">
        <v>243</v>
      </c>
      <c r="AT357" s="186" t="s">
        <v>141</v>
      </c>
      <c r="AU357" s="186" t="s">
        <v>83</v>
      </c>
      <c r="AY357" s="19" t="s">
        <v>138</v>
      </c>
      <c r="BE357" s="187">
        <f>IF(N357="základní",J357,0)</f>
        <v>0</v>
      </c>
      <c r="BF357" s="187">
        <f>IF(N357="snížená",J357,0)</f>
        <v>0</v>
      </c>
      <c r="BG357" s="187">
        <f>IF(N357="zákl. přenesená",J357,0)</f>
        <v>0</v>
      </c>
      <c r="BH357" s="187">
        <f>IF(N357="sníž. přenesená",J357,0)</f>
        <v>0</v>
      </c>
      <c r="BI357" s="187">
        <f>IF(N357="nulová",J357,0)</f>
        <v>0</v>
      </c>
      <c r="BJ357" s="19" t="s">
        <v>81</v>
      </c>
      <c r="BK357" s="187">
        <f>ROUND(I357*H357,2)</f>
        <v>0</v>
      </c>
      <c r="BL357" s="19" t="s">
        <v>243</v>
      </c>
      <c r="BM357" s="186" t="s">
        <v>638</v>
      </c>
    </row>
    <row r="358" spans="1:47" s="2" customFormat="1" ht="11.25">
      <c r="A358" s="36"/>
      <c r="B358" s="37"/>
      <c r="C358" s="38"/>
      <c r="D358" s="188" t="s">
        <v>148</v>
      </c>
      <c r="E358" s="38"/>
      <c r="F358" s="189" t="s">
        <v>639</v>
      </c>
      <c r="G358" s="38"/>
      <c r="H358" s="38"/>
      <c r="I358" s="190"/>
      <c r="J358" s="38"/>
      <c r="K358" s="38"/>
      <c r="L358" s="41"/>
      <c r="M358" s="191"/>
      <c r="N358" s="192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148</v>
      </c>
      <c r="AU358" s="19" t="s">
        <v>83</v>
      </c>
    </row>
    <row r="359" spans="1:65" s="2" customFormat="1" ht="24.2" customHeight="1">
      <c r="A359" s="36"/>
      <c r="B359" s="37"/>
      <c r="C359" s="175" t="s">
        <v>640</v>
      </c>
      <c r="D359" s="175" t="s">
        <v>141</v>
      </c>
      <c r="E359" s="176" t="s">
        <v>641</v>
      </c>
      <c r="F359" s="177" t="s">
        <v>642</v>
      </c>
      <c r="G359" s="178" t="s">
        <v>274</v>
      </c>
      <c r="H359" s="179">
        <v>1.692</v>
      </c>
      <c r="I359" s="180"/>
      <c r="J359" s="181">
        <f>ROUND(I359*H359,2)</f>
        <v>0</v>
      </c>
      <c r="K359" s="177" t="s">
        <v>145</v>
      </c>
      <c r="L359" s="41"/>
      <c r="M359" s="182" t="s">
        <v>19</v>
      </c>
      <c r="N359" s="183" t="s">
        <v>44</v>
      </c>
      <c r="O359" s="66"/>
      <c r="P359" s="184">
        <f>O359*H359</f>
        <v>0</v>
      </c>
      <c r="Q359" s="184">
        <v>0</v>
      </c>
      <c r="R359" s="184">
        <f>Q359*H359</f>
        <v>0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243</v>
      </c>
      <c r="AT359" s="186" t="s">
        <v>141</v>
      </c>
      <c r="AU359" s="186" t="s">
        <v>83</v>
      </c>
      <c r="AY359" s="19" t="s">
        <v>138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81</v>
      </c>
      <c r="BK359" s="187">
        <f>ROUND(I359*H359,2)</f>
        <v>0</v>
      </c>
      <c r="BL359" s="19" t="s">
        <v>243</v>
      </c>
      <c r="BM359" s="186" t="s">
        <v>643</v>
      </c>
    </row>
    <row r="360" spans="1:47" s="2" customFormat="1" ht="11.25">
      <c r="A360" s="36"/>
      <c r="B360" s="37"/>
      <c r="C360" s="38"/>
      <c r="D360" s="188" t="s">
        <v>148</v>
      </c>
      <c r="E360" s="38"/>
      <c r="F360" s="189" t="s">
        <v>644</v>
      </c>
      <c r="G360" s="38"/>
      <c r="H360" s="38"/>
      <c r="I360" s="190"/>
      <c r="J360" s="38"/>
      <c r="K360" s="38"/>
      <c r="L360" s="41"/>
      <c r="M360" s="191"/>
      <c r="N360" s="192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148</v>
      </c>
      <c r="AU360" s="19" t="s">
        <v>83</v>
      </c>
    </row>
    <row r="361" spans="1:65" s="2" customFormat="1" ht="24.2" customHeight="1">
      <c r="A361" s="36"/>
      <c r="B361" s="37"/>
      <c r="C361" s="175" t="s">
        <v>645</v>
      </c>
      <c r="D361" s="175" t="s">
        <v>141</v>
      </c>
      <c r="E361" s="176" t="s">
        <v>646</v>
      </c>
      <c r="F361" s="177" t="s">
        <v>647</v>
      </c>
      <c r="G361" s="178" t="s">
        <v>274</v>
      </c>
      <c r="H361" s="179">
        <v>1.692</v>
      </c>
      <c r="I361" s="180"/>
      <c r="J361" s="181">
        <f>ROUND(I361*H361,2)</f>
        <v>0</v>
      </c>
      <c r="K361" s="177" t="s">
        <v>145</v>
      </c>
      <c r="L361" s="41"/>
      <c r="M361" s="182" t="s">
        <v>19</v>
      </c>
      <c r="N361" s="183" t="s">
        <v>44</v>
      </c>
      <c r="O361" s="66"/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243</v>
      </c>
      <c r="AT361" s="186" t="s">
        <v>141</v>
      </c>
      <c r="AU361" s="186" t="s">
        <v>83</v>
      </c>
      <c r="AY361" s="19" t="s">
        <v>138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81</v>
      </c>
      <c r="BK361" s="187">
        <f>ROUND(I361*H361,2)</f>
        <v>0</v>
      </c>
      <c r="BL361" s="19" t="s">
        <v>243</v>
      </c>
      <c r="BM361" s="186" t="s">
        <v>648</v>
      </c>
    </row>
    <row r="362" spans="1:47" s="2" customFormat="1" ht="11.25">
      <c r="A362" s="36"/>
      <c r="B362" s="37"/>
      <c r="C362" s="38"/>
      <c r="D362" s="188" t="s">
        <v>148</v>
      </c>
      <c r="E362" s="38"/>
      <c r="F362" s="189" t="s">
        <v>649</v>
      </c>
      <c r="G362" s="38"/>
      <c r="H362" s="38"/>
      <c r="I362" s="190"/>
      <c r="J362" s="38"/>
      <c r="K362" s="38"/>
      <c r="L362" s="41"/>
      <c r="M362" s="191"/>
      <c r="N362" s="192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148</v>
      </c>
      <c r="AU362" s="19" t="s">
        <v>83</v>
      </c>
    </row>
    <row r="363" spans="2:63" s="12" customFormat="1" ht="22.9" customHeight="1">
      <c r="B363" s="159"/>
      <c r="C363" s="160"/>
      <c r="D363" s="161" t="s">
        <v>72</v>
      </c>
      <c r="E363" s="173" t="s">
        <v>650</v>
      </c>
      <c r="F363" s="173" t="s">
        <v>651</v>
      </c>
      <c r="G363" s="160"/>
      <c r="H363" s="160"/>
      <c r="I363" s="163"/>
      <c r="J363" s="174">
        <f>BK363</f>
        <v>0</v>
      </c>
      <c r="K363" s="160"/>
      <c r="L363" s="165"/>
      <c r="M363" s="166"/>
      <c r="N363" s="167"/>
      <c r="O363" s="167"/>
      <c r="P363" s="168">
        <f>SUM(P364:P369)</f>
        <v>0</v>
      </c>
      <c r="Q363" s="167"/>
      <c r="R363" s="168">
        <f>SUM(R364:R369)</f>
        <v>0</v>
      </c>
      <c r="S363" s="167"/>
      <c r="T363" s="169">
        <f>SUM(T364:T369)</f>
        <v>0.1555645</v>
      </c>
      <c r="AR363" s="170" t="s">
        <v>83</v>
      </c>
      <c r="AT363" s="171" t="s">
        <v>72</v>
      </c>
      <c r="AU363" s="171" t="s">
        <v>81</v>
      </c>
      <c r="AY363" s="170" t="s">
        <v>138</v>
      </c>
      <c r="BK363" s="172">
        <f>SUM(BK364:BK369)</f>
        <v>0</v>
      </c>
    </row>
    <row r="364" spans="1:65" s="2" customFormat="1" ht="16.5" customHeight="1">
      <c r="A364" s="36"/>
      <c r="B364" s="37"/>
      <c r="C364" s="175" t="s">
        <v>652</v>
      </c>
      <c r="D364" s="175" t="s">
        <v>141</v>
      </c>
      <c r="E364" s="176" t="s">
        <v>653</v>
      </c>
      <c r="F364" s="177" t="s">
        <v>654</v>
      </c>
      <c r="G364" s="178" t="s">
        <v>174</v>
      </c>
      <c r="H364" s="179">
        <v>58.267</v>
      </c>
      <c r="I364" s="180"/>
      <c r="J364" s="181">
        <f>ROUND(I364*H364,2)</f>
        <v>0</v>
      </c>
      <c r="K364" s="177" t="s">
        <v>145</v>
      </c>
      <c r="L364" s="41"/>
      <c r="M364" s="182" t="s">
        <v>19</v>
      </c>
      <c r="N364" s="183" t="s">
        <v>44</v>
      </c>
      <c r="O364" s="66"/>
      <c r="P364" s="184">
        <f>O364*H364</f>
        <v>0</v>
      </c>
      <c r="Q364" s="184">
        <v>0</v>
      </c>
      <c r="R364" s="184">
        <f>Q364*H364</f>
        <v>0</v>
      </c>
      <c r="S364" s="184">
        <v>0.0025</v>
      </c>
      <c r="T364" s="185">
        <f>S364*H364</f>
        <v>0.1456675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243</v>
      </c>
      <c r="AT364" s="186" t="s">
        <v>141</v>
      </c>
      <c r="AU364" s="186" t="s">
        <v>83</v>
      </c>
      <c r="AY364" s="19" t="s">
        <v>138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81</v>
      </c>
      <c r="BK364" s="187">
        <f>ROUND(I364*H364,2)</f>
        <v>0</v>
      </c>
      <c r="BL364" s="19" t="s">
        <v>243</v>
      </c>
      <c r="BM364" s="186" t="s">
        <v>655</v>
      </c>
    </row>
    <row r="365" spans="1:47" s="2" customFormat="1" ht="11.25">
      <c r="A365" s="36"/>
      <c r="B365" s="37"/>
      <c r="C365" s="38"/>
      <c r="D365" s="188" t="s">
        <v>148</v>
      </c>
      <c r="E365" s="38"/>
      <c r="F365" s="189" t="s">
        <v>656</v>
      </c>
      <c r="G365" s="38"/>
      <c r="H365" s="38"/>
      <c r="I365" s="190"/>
      <c r="J365" s="38"/>
      <c r="K365" s="38"/>
      <c r="L365" s="41"/>
      <c r="M365" s="191"/>
      <c r="N365" s="192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148</v>
      </c>
      <c r="AU365" s="19" t="s">
        <v>83</v>
      </c>
    </row>
    <row r="366" spans="2:51" s="14" customFormat="1" ht="11.25">
      <c r="B366" s="204"/>
      <c r="C366" s="205"/>
      <c r="D366" s="195" t="s">
        <v>150</v>
      </c>
      <c r="E366" s="206" t="s">
        <v>19</v>
      </c>
      <c r="F366" s="207" t="s">
        <v>657</v>
      </c>
      <c r="G366" s="205"/>
      <c r="H366" s="208">
        <v>58.267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150</v>
      </c>
      <c r="AU366" s="214" t="s">
        <v>83</v>
      </c>
      <c r="AV366" s="14" t="s">
        <v>83</v>
      </c>
      <c r="AW366" s="14" t="s">
        <v>34</v>
      </c>
      <c r="AX366" s="14" t="s">
        <v>81</v>
      </c>
      <c r="AY366" s="214" t="s">
        <v>138</v>
      </c>
    </row>
    <row r="367" spans="1:65" s="2" customFormat="1" ht="16.5" customHeight="1">
      <c r="A367" s="36"/>
      <c r="B367" s="37"/>
      <c r="C367" s="175" t="s">
        <v>658</v>
      </c>
      <c r="D367" s="175" t="s">
        <v>141</v>
      </c>
      <c r="E367" s="176" t="s">
        <v>659</v>
      </c>
      <c r="F367" s="177" t="s">
        <v>660</v>
      </c>
      <c r="G367" s="178" t="s">
        <v>187</v>
      </c>
      <c r="H367" s="179">
        <v>32.99</v>
      </c>
      <c r="I367" s="180"/>
      <c r="J367" s="181">
        <f>ROUND(I367*H367,2)</f>
        <v>0</v>
      </c>
      <c r="K367" s="177" t="s">
        <v>145</v>
      </c>
      <c r="L367" s="41"/>
      <c r="M367" s="182" t="s">
        <v>19</v>
      </c>
      <c r="N367" s="183" t="s">
        <v>44</v>
      </c>
      <c r="O367" s="66"/>
      <c r="P367" s="184">
        <f>O367*H367</f>
        <v>0</v>
      </c>
      <c r="Q367" s="184">
        <v>0</v>
      </c>
      <c r="R367" s="184">
        <f>Q367*H367</f>
        <v>0</v>
      </c>
      <c r="S367" s="184">
        <v>0.0003</v>
      </c>
      <c r="T367" s="185">
        <f>S367*H367</f>
        <v>0.009897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6" t="s">
        <v>243</v>
      </c>
      <c r="AT367" s="186" t="s">
        <v>141</v>
      </c>
      <c r="AU367" s="186" t="s">
        <v>83</v>
      </c>
      <c r="AY367" s="19" t="s">
        <v>138</v>
      </c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9" t="s">
        <v>81</v>
      </c>
      <c r="BK367" s="187">
        <f>ROUND(I367*H367,2)</f>
        <v>0</v>
      </c>
      <c r="BL367" s="19" t="s">
        <v>243</v>
      </c>
      <c r="BM367" s="186" t="s">
        <v>661</v>
      </c>
    </row>
    <row r="368" spans="1:47" s="2" customFormat="1" ht="11.25">
      <c r="A368" s="36"/>
      <c r="B368" s="37"/>
      <c r="C368" s="38"/>
      <c r="D368" s="188" t="s">
        <v>148</v>
      </c>
      <c r="E368" s="38"/>
      <c r="F368" s="189" t="s">
        <v>662</v>
      </c>
      <c r="G368" s="38"/>
      <c r="H368" s="38"/>
      <c r="I368" s="190"/>
      <c r="J368" s="38"/>
      <c r="K368" s="38"/>
      <c r="L368" s="41"/>
      <c r="M368" s="191"/>
      <c r="N368" s="192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148</v>
      </c>
      <c r="AU368" s="19" t="s">
        <v>83</v>
      </c>
    </row>
    <row r="369" spans="2:51" s="14" customFormat="1" ht="11.25">
      <c r="B369" s="204"/>
      <c r="C369" s="205"/>
      <c r="D369" s="195" t="s">
        <v>150</v>
      </c>
      <c r="E369" s="206" t="s">
        <v>19</v>
      </c>
      <c r="F369" s="207" t="s">
        <v>663</v>
      </c>
      <c r="G369" s="205"/>
      <c r="H369" s="208">
        <v>32.99</v>
      </c>
      <c r="I369" s="209"/>
      <c r="J369" s="205"/>
      <c r="K369" s="205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150</v>
      </c>
      <c r="AU369" s="214" t="s">
        <v>83</v>
      </c>
      <c r="AV369" s="14" t="s">
        <v>83</v>
      </c>
      <c r="AW369" s="14" t="s">
        <v>34</v>
      </c>
      <c r="AX369" s="14" t="s">
        <v>81</v>
      </c>
      <c r="AY369" s="214" t="s">
        <v>138</v>
      </c>
    </row>
    <row r="370" spans="2:63" s="12" customFormat="1" ht="22.9" customHeight="1">
      <c r="B370" s="159"/>
      <c r="C370" s="160"/>
      <c r="D370" s="161" t="s">
        <v>72</v>
      </c>
      <c r="E370" s="173" t="s">
        <v>664</v>
      </c>
      <c r="F370" s="173" t="s">
        <v>665</v>
      </c>
      <c r="G370" s="160"/>
      <c r="H370" s="160"/>
      <c r="I370" s="163"/>
      <c r="J370" s="174">
        <f>BK370</f>
        <v>0</v>
      </c>
      <c r="K370" s="160"/>
      <c r="L370" s="165"/>
      <c r="M370" s="166"/>
      <c r="N370" s="167"/>
      <c r="O370" s="167"/>
      <c r="P370" s="168">
        <f>SUM(P371:P394)</f>
        <v>0</v>
      </c>
      <c r="Q370" s="167"/>
      <c r="R370" s="168">
        <f>SUM(R371:R394)</f>
        <v>0.0841935</v>
      </c>
      <c r="S370" s="167"/>
      <c r="T370" s="169">
        <f>SUM(T371:T394)</f>
        <v>0</v>
      </c>
      <c r="AR370" s="170" t="s">
        <v>83</v>
      </c>
      <c r="AT370" s="171" t="s">
        <v>72</v>
      </c>
      <c r="AU370" s="171" t="s">
        <v>81</v>
      </c>
      <c r="AY370" s="170" t="s">
        <v>138</v>
      </c>
      <c r="BK370" s="172">
        <f>SUM(BK371:BK394)</f>
        <v>0</v>
      </c>
    </row>
    <row r="371" spans="1:65" s="2" customFormat="1" ht="16.5" customHeight="1">
      <c r="A371" s="36"/>
      <c r="B371" s="37"/>
      <c r="C371" s="175" t="s">
        <v>666</v>
      </c>
      <c r="D371" s="175" t="s">
        <v>141</v>
      </c>
      <c r="E371" s="176" t="s">
        <v>667</v>
      </c>
      <c r="F371" s="177" t="s">
        <v>668</v>
      </c>
      <c r="G371" s="178" t="s">
        <v>174</v>
      </c>
      <c r="H371" s="179">
        <v>75.188</v>
      </c>
      <c r="I371" s="180"/>
      <c r="J371" s="181">
        <f>ROUND(I371*H371,2)</f>
        <v>0</v>
      </c>
      <c r="K371" s="177" t="s">
        <v>145</v>
      </c>
      <c r="L371" s="41"/>
      <c r="M371" s="182" t="s">
        <v>19</v>
      </c>
      <c r="N371" s="183" t="s">
        <v>44</v>
      </c>
      <c r="O371" s="66"/>
      <c r="P371" s="184">
        <f>O371*H371</f>
        <v>0</v>
      </c>
      <c r="Q371" s="184">
        <v>0</v>
      </c>
      <c r="R371" s="184">
        <f>Q371*H371</f>
        <v>0</v>
      </c>
      <c r="S371" s="184">
        <v>0</v>
      </c>
      <c r="T371" s="185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6" t="s">
        <v>243</v>
      </c>
      <c r="AT371" s="186" t="s">
        <v>141</v>
      </c>
      <c r="AU371" s="186" t="s">
        <v>83</v>
      </c>
      <c r="AY371" s="19" t="s">
        <v>138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9" t="s">
        <v>81</v>
      </c>
      <c r="BK371" s="187">
        <f>ROUND(I371*H371,2)</f>
        <v>0</v>
      </c>
      <c r="BL371" s="19" t="s">
        <v>243</v>
      </c>
      <c r="BM371" s="186" t="s">
        <v>669</v>
      </c>
    </row>
    <row r="372" spans="1:47" s="2" customFormat="1" ht="11.25">
      <c r="A372" s="36"/>
      <c r="B372" s="37"/>
      <c r="C372" s="38"/>
      <c r="D372" s="188" t="s">
        <v>148</v>
      </c>
      <c r="E372" s="38"/>
      <c r="F372" s="189" t="s">
        <v>670</v>
      </c>
      <c r="G372" s="38"/>
      <c r="H372" s="38"/>
      <c r="I372" s="190"/>
      <c r="J372" s="38"/>
      <c r="K372" s="38"/>
      <c r="L372" s="41"/>
      <c r="M372" s="191"/>
      <c r="N372" s="192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148</v>
      </c>
      <c r="AU372" s="19" t="s">
        <v>83</v>
      </c>
    </row>
    <row r="373" spans="2:51" s="14" customFormat="1" ht="11.25">
      <c r="B373" s="204"/>
      <c r="C373" s="205"/>
      <c r="D373" s="195" t="s">
        <v>150</v>
      </c>
      <c r="E373" s="206" t="s">
        <v>19</v>
      </c>
      <c r="F373" s="207" t="s">
        <v>671</v>
      </c>
      <c r="G373" s="205"/>
      <c r="H373" s="208">
        <v>75.188</v>
      </c>
      <c r="I373" s="209"/>
      <c r="J373" s="205"/>
      <c r="K373" s="205"/>
      <c r="L373" s="210"/>
      <c r="M373" s="211"/>
      <c r="N373" s="212"/>
      <c r="O373" s="212"/>
      <c r="P373" s="212"/>
      <c r="Q373" s="212"/>
      <c r="R373" s="212"/>
      <c r="S373" s="212"/>
      <c r="T373" s="213"/>
      <c r="AT373" s="214" t="s">
        <v>150</v>
      </c>
      <c r="AU373" s="214" t="s">
        <v>83</v>
      </c>
      <c r="AV373" s="14" t="s">
        <v>83</v>
      </c>
      <c r="AW373" s="14" t="s">
        <v>34</v>
      </c>
      <c r="AX373" s="14" t="s">
        <v>81</v>
      </c>
      <c r="AY373" s="214" t="s">
        <v>138</v>
      </c>
    </row>
    <row r="374" spans="1:65" s="2" customFormat="1" ht="16.5" customHeight="1">
      <c r="A374" s="36"/>
      <c r="B374" s="37"/>
      <c r="C374" s="175" t="s">
        <v>672</v>
      </c>
      <c r="D374" s="175" t="s">
        <v>141</v>
      </c>
      <c r="E374" s="176" t="s">
        <v>673</v>
      </c>
      <c r="F374" s="177" t="s">
        <v>674</v>
      </c>
      <c r="G374" s="178" t="s">
        <v>174</v>
      </c>
      <c r="H374" s="179">
        <v>84.199</v>
      </c>
      <c r="I374" s="180"/>
      <c r="J374" s="181">
        <f>ROUND(I374*H374,2)</f>
        <v>0</v>
      </c>
      <c r="K374" s="177" t="s">
        <v>145</v>
      </c>
      <c r="L374" s="41"/>
      <c r="M374" s="182" t="s">
        <v>19</v>
      </c>
      <c r="N374" s="183" t="s">
        <v>44</v>
      </c>
      <c r="O374" s="66"/>
      <c r="P374" s="184">
        <f>O374*H374</f>
        <v>0</v>
      </c>
      <c r="Q374" s="184">
        <v>0</v>
      </c>
      <c r="R374" s="184">
        <f>Q374*H374</f>
        <v>0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243</v>
      </c>
      <c r="AT374" s="186" t="s">
        <v>141</v>
      </c>
      <c r="AU374" s="186" t="s">
        <v>83</v>
      </c>
      <c r="AY374" s="19" t="s">
        <v>138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81</v>
      </c>
      <c r="BK374" s="187">
        <f>ROUND(I374*H374,2)</f>
        <v>0</v>
      </c>
      <c r="BL374" s="19" t="s">
        <v>243</v>
      </c>
      <c r="BM374" s="186" t="s">
        <v>675</v>
      </c>
    </row>
    <row r="375" spans="1:47" s="2" customFormat="1" ht="11.25">
      <c r="A375" s="36"/>
      <c r="B375" s="37"/>
      <c r="C375" s="38"/>
      <c r="D375" s="188" t="s">
        <v>148</v>
      </c>
      <c r="E375" s="38"/>
      <c r="F375" s="189" t="s">
        <v>676</v>
      </c>
      <c r="G375" s="38"/>
      <c r="H375" s="38"/>
      <c r="I375" s="190"/>
      <c r="J375" s="38"/>
      <c r="K375" s="38"/>
      <c r="L375" s="41"/>
      <c r="M375" s="191"/>
      <c r="N375" s="192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148</v>
      </c>
      <c r="AU375" s="19" t="s">
        <v>83</v>
      </c>
    </row>
    <row r="376" spans="2:51" s="14" customFormat="1" ht="11.25">
      <c r="B376" s="204"/>
      <c r="C376" s="205"/>
      <c r="D376" s="195" t="s">
        <v>150</v>
      </c>
      <c r="E376" s="206" t="s">
        <v>19</v>
      </c>
      <c r="F376" s="207" t="s">
        <v>677</v>
      </c>
      <c r="G376" s="205"/>
      <c r="H376" s="208">
        <v>84.199</v>
      </c>
      <c r="I376" s="209"/>
      <c r="J376" s="205"/>
      <c r="K376" s="205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150</v>
      </c>
      <c r="AU376" s="214" t="s">
        <v>83</v>
      </c>
      <c r="AV376" s="14" t="s">
        <v>83</v>
      </c>
      <c r="AW376" s="14" t="s">
        <v>34</v>
      </c>
      <c r="AX376" s="14" t="s">
        <v>81</v>
      </c>
      <c r="AY376" s="214" t="s">
        <v>138</v>
      </c>
    </row>
    <row r="377" spans="1:65" s="2" customFormat="1" ht="24.2" customHeight="1">
      <c r="A377" s="36"/>
      <c r="B377" s="37"/>
      <c r="C377" s="175" t="s">
        <v>678</v>
      </c>
      <c r="D377" s="175" t="s">
        <v>141</v>
      </c>
      <c r="E377" s="176" t="s">
        <v>679</v>
      </c>
      <c r="F377" s="177" t="s">
        <v>680</v>
      </c>
      <c r="G377" s="178" t="s">
        <v>144</v>
      </c>
      <c r="H377" s="179">
        <v>10</v>
      </c>
      <c r="I377" s="180"/>
      <c r="J377" s="181">
        <f>ROUND(I377*H377,2)</f>
        <v>0</v>
      </c>
      <c r="K377" s="177" t="s">
        <v>145</v>
      </c>
      <c r="L377" s="41"/>
      <c r="M377" s="182" t="s">
        <v>19</v>
      </c>
      <c r="N377" s="183" t="s">
        <v>44</v>
      </c>
      <c r="O377" s="66"/>
      <c r="P377" s="184">
        <f>O377*H377</f>
        <v>0</v>
      </c>
      <c r="Q377" s="184">
        <v>0.00045</v>
      </c>
      <c r="R377" s="184">
        <f>Q377*H377</f>
        <v>0.0045</v>
      </c>
      <c r="S377" s="184">
        <v>0</v>
      </c>
      <c r="T377" s="185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243</v>
      </c>
      <c r="AT377" s="186" t="s">
        <v>141</v>
      </c>
      <c r="AU377" s="186" t="s">
        <v>83</v>
      </c>
      <c r="AY377" s="19" t="s">
        <v>138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81</v>
      </c>
      <c r="BK377" s="187">
        <f>ROUND(I377*H377,2)</f>
        <v>0</v>
      </c>
      <c r="BL377" s="19" t="s">
        <v>243</v>
      </c>
      <c r="BM377" s="186" t="s">
        <v>681</v>
      </c>
    </row>
    <row r="378" spans="1:47" s="2" customFormat="1" ht="11.25">
      <c r="A378" s="36"/>
      <c r="B378" s="37"/>
      <c r="C378" s="38"/>
      <c r="D378" s="188" t="s">
        <v>148</v>
      </c>
      <c r="E378" s="38"/>
      <c r="F378" s="189" t="s">
        <v>682</v>
      </c>
      <c r="G378" s="38"/>
      <c r="H378" s="38"/>
      <c r="I378" s="190"/>
      <c r="J378" s="38"/>
      <c r="K378" s="38"/>
      <c r="L378" s="41"/>
      <c r="M378" s="191"/>
      <c r="N378" s="19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148</v>
      </c>
      <c r="AU378" s="19" t="s">
        <v>83</v>
      </c>
    </row>
    <row r="379" spans="2:51" s="14" customFormat="1" ht="11.25">
      <c r="B379" s="204"/>
      <c r="C379" s="205"/>
      <c r="D379" s="195" t="s">
        <v>150</v>
      </c>
      <c r="E379" s="206" t="s">
        <v>19</v>
      </c>
      <c r="F379" s="207" t="s">
        <v>683</v>
      </c>
      <c r="G379" s="205"/>
      <c r="H379" s="208">
        <v>10</v>
      </c>
      <c r="I379" s="209"/>
      <c r="J379" s="205"/>
      <c r="K379" s="205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150</v>
      </c>
      <c r="AU379" s="214" t="s">
        <v>83</v>
      </c>
      <c r="AV379" s="14" t="s">
        <v>83</v>
      </c>
      <c r="AW379" s="14" t="s">
        <v>34</v>
      </c>
      <c r="AX379" s="14" t="s">
        <v>81</v>
      </c>
      <c r="AY379" s="214" t="s">
        <v>138</v>
      </c>
    </row>
    <row r="380" spans="1:65" s="2" customFormat="1" ht="16.5" customHeight="1">
      <c r="A380" s="36"/>
      <c r="B380" s="37"/>
      <c r="C380" s="175" t="s">
        <v>684</v>
      </c>
      <c r="D380" s="175" t="s">
        <v>141</v>
      </c>
      <c r="E380" s="176" t="s">
        <v>685</v>
      </c>
      <c r="F380" s="177" t="s">
        <v>686</v>
      </c>
      <c r="G380" s="178" t="s">
        <v>174</v>
      </c>
      <c r="H380" s="179">
        <v>159.387</v>
      </c>
      <c r="I380" s="180"/>
      <c r="J380" s="181">
        <f>ROUND(I380*H380,2)</f>
        <v>0</v>
      </c>
      <c r="K380" s="177" t="s">
        <v>145</v>
      </c>
      <c r="L380" s="41"/>
      <c r="M380" s="182" t="s">
        <v>19</v>
      </c>
      <c r="N380" s="183" t="s">
        <v>44</v>
      </c>
      <c r="O380" s="66"/>
      <c r="P380" s="184">
        <f>O380*H380</f>
        <v>0</v>
      </c>
      <c r="Q380" s="184">
        <v>0.00021</v>
      </c>
      <c r="R380" s="184">
        <f>Q380*H380</f>
        <v>0.033471270000000004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243</v>
      </c>
      <c r="AT380" s="186" t="s">
        <v>141</v>
      </c>
      <c r="AU380" s="186" t="s">
        <v>83</v>
      </c>
      <c r="AY380" s="19" t="s">
        <v>138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81</v>
      </c>
      <c r="BK380" s="187">
        <f>ROUND(I380*H380,2)</f>
        <v>0</v>
      </c>
      <c r="BL380" s="19" t="s">
        <v>243</v>
      </c>
      <c r="BM380" s="186" t="s">
        <v>687</v>
      </c>
    </row>
    <row r="381" spans="1:47" s="2" customFormat="1" ht="11.25">
      <c r="A381" s="36"/>
      <c r="B381" s="37"/>
      <c r="C381" s="38"/>
      <c r="D381" s="188" t="s">
        <v>148</v>
      </c>
      <c r="E381" s="38"/>
      <c r="F381" s="189" t="s">
        <v>688</v>
      </c>
      <c r="G381" s="38"/>
      <c r="H381" s="38"/>
      <c r="I381" s="190"/>
      <c r="J381" s="38"/>
      <c r="K381" s="38"/>
      <c r="L381" s="41"/>
      <c r="M381" s="191"/>
      <c r="N381" s="192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148</v>
      </c>
      <c r="AU381" s="19" t="s">
        <v>83</v>
      </c>
    </row>
    <row r="382" spans="1:65" s="2" customFormat="1" ht="24.2" customHeight="1">
      <c r="A382" s="36"/>
      <c r="B382" s="37"/>
      <c r="C382" s="175" t="s">
        <v>689</v>
      </c>
      <c r="D382" s="175" t="s">
        <v>141</v>
      </c>
      <c r="E382" s="176" t="s">
        <v>690</v>
      </c>
      <c r="F382" s="177" t="s">
        <v>691</v>
      </c>
      <c r="G382" s="178" t="s">
        <v>174</v>
      </c>
      <c r="H382" s="179">
        <v>159.387</v>
      </c>
      <c r="I382" s="180"/>
      <c r="J382" s="181">
        <f>ROUND(I382*H382,2)</f>
        <v>0</v>
      </c>
      <c r="K382" s="177" t="s">
        <v>145</v>
      </c>
      <c r="L382" s="41"/>
      <c r="M382" s="182" t="s">
        <v>19</v>
      </c>
      <c r="N382" s="183" t="s">
        <v>44</v>
      </c>
      <c r="O382" s="66"/>
      <c r="P382" s="184">
        <f>O382*H382</f>
        <v>0</v>
      </c>
      <c r="Q382" s="184">
        <v>0.00029</v>
      </c>
      <c r="R382" s="184">
        <f>Q382*H382</f>
        <v>0.04622223</v>
      </c>
      <c r="S382" s="184">
        <v>0</v>
      </c>
      <c r="T382" s="185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6" t="s">
        <v>243</v>
      </c>
      <c r="AT382" s="186" t="s">
        <v>141</v>
      </c>
      <c r="AU382" s="186" t="s">
        <v>83</v>
      </c>
      <c r="AY382" s="19" t="s">
        <v>138</v>
      </c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9" t="s">
        <v>81</v>
      </c>
      <c r="BK382" s="187">
        <f>ROUND(I382*H382,2)</f>
        <v>0</v>
      </c>
      <c r="BL382" s="19" t="s">
        <v>243</v>
      </c>
      <c r="BM382" s="186" t="s">
        <v>692</v>
      </c>
    </row>
    <row r="383" spans="1:47" s="2" customFormat="1" ht="11.25">
      <c r="A383" s="36"/>
      <c r="B383" s="37"/>
      <c r="C383" s="38"/>
      <c r="D383" s="188" t="s">
        <v>148</v>
      </c>
      <c r="E383" s="38"/>
      <c r="F383" s="189" t="s">
        <v>693</v>
      </c>
      <c r="G383" s="38"/>
      <c r="H383" s="38"/>
      <c r="I383" s="190"/>
      <c r="J383" s="38"/>
      <c r="K383" s="38"/>
      <c r="L383" s="41"/>
      <c r="M383" s="191"/>
      <c r="N383" s="192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148</v>
      </c>
      <c r="AU383" s="19" t="s">
        <v>83</v>
      </c>
    </row>
    <row r="384" spans="2:51" s="13" customFormat="1" ht="11.25">
      <c r="B384" s="193"/>
      <c r="C384" s="194"/>
      <c r="D384" s="195" t="s">
        <v>150</v>
      </c>
      <c r="E384" s="196" t="s">
        <v>19</v>
      </c>
      <c r="F384" s="197" t="s">
        <v>694</v>
      </c>
      <c r="G384" s="194"/>
      <c r="H384" s="196" t="s">
        <v>19</v>
      </c>
      <c r="I384" s="198"/>
      <c r="J384" s="194"/>
      <c r="K384" s="194"/>
      <c r="L384" s="199"/>
      <c r="M384" s="200"/>
      <c r="N384" s="201"/>
      <c r="O384" s="201"/>
      <c r="P384" s="201"/>
      <c r="Q384" s="201"/>
      <c r="R384" s="201"/>
      <c r="S384" s="201"/>
      <c r="T384" s="202"/>
      <c r="AT384" s="203" t="s">
        <v>150</v>
      </c>
      <c r="AU384" s="203" t="s">
        <v>83</v>
      </c>
      <c r="AV384" s="13" t="s">
        <v>81</v>
      </c>
      <c r="AW384" s="13" t="s">
        <v>34</v>
      </c>
      <c r="AX384" s="13" t="s">
        <v>73</v>
      </c>
      <c r="AY384" s="203" t="s">
        <v>138</v>
      </c>
    </row>
    <row r="385" spans="2:51" s="14" customFormat="1" ht="11.25">
      <c r="B385" s="204"/>
      <c r="C385" s="205"/>
      <c r="D385" s="195" t="s">
        <v>150</v>
      </c>
      <c r="E385" s="206" t="s">
        <v>19</v>
      </c>
      <c r="F385" s="207" t="s">
        <v>695</v>
      </c>
      <c r="G385" s="205"/>
      <c r="H385" s="208">
        <v>29.439</v>
      </c>
      <c r="I385" s="209"/>
      <c r="J385" s="205"/>
      <c r="K385" s="205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150</v>
      </c>
      <c r="AU385" s="214" t="s">
        <v>83</v>
      </c>
      <c r="AV385" s="14" t="s">
        <v>83</v>
      </c>
      <c r="AW385" s="14" t="s">
        <v>34</v>
      </c>
      <c r="AX385" s="14" t="s">
        <v>73</v>
      </c>
      <c r="AY385" s="214" t="s">
        <v>138</v>
      </c>
    </row>
    <row r="386" spans="2:51" s="14" customFormat="1" ht="11.25">
      <c r="B386" s="204"/>
      <c r="C386" s="205"/>
      <c r="D386" s="195" t="s">
        <v>150</v>
      </c>
      <c r="E386" s="206" t="s">
        <v>19</v>
      </c>
      <c r="F386" s="207" t="s">
        <v>696</v>
      </c>
      <c r="G386" s="205"/>
      <c r="H386" s="208">
        <v>6.059</v>
      </c>
      <c r="I386" s="209"/>
      <c r="J386" s="205"/>
      <c r="K386" s="205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150</v>
      </c>
      <c r="AU386" s="214" t="s">
        <v>83</v>
      </c>
      <c r="AV386" s="14" t="s">
        <v>83</v>
      </c>
      <c r="AW386" s="14" t="s">
        <v>34</v>
      </c>
      <c r="AX386" s="14" t="s">
        <v>73</v>
      </c>
      <c r="AY386" s="214" t="s">
        <v>138</v>
      </c>
    </row>
    <row r="387" spans="2:51" s="14" customFormat="1" ht="11.25">
      <c r="B387" s="204"/>
      <c r="C387" s="205"/>
      <c r="D387" s="195" t="s">
        <v>150</v>
      </c>
      <c r="E387" s="206" t="s">
        <v>19</v>
      </c>
      <c r="F387" s="207" t="s">
        <v>697</v>
      </c>
      <c r="G387" s="205"/>
      <c r="H387" s="208">
        <v>39.69</v>
      </c>
      <c r="I387" s="209"/>
      <c r="J387" s="205"/>
      <c r="K387" s="205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150</v>
      </c>
      <c r="AU387" s="214" t="s">
        <v>83</v>
      </c>
      <c r="AV387" s="14" t="s">
        <v>83</v>
      </c>
      <c r="AW387" s="14" t="s">
        <v>34</v>
      </c>
      <c r="AX387" s="14" t="s">
        <v>73</v>
      </c>
      <c r="AY387" s="214" t="s">
        <v>138</v>
      </c>
    </row>
    <row r="388" spans="2:51" s="16" customFormat="1" ht="11.25">
      <c r="B388" s="236"/>
      <c r="C388" s="237"/>
      <c r="D388" s="195" t="s">
        <v>150</v>
      </c>
      <c r="E388" s="238" t="s">
        <v>19</v>
      </c>
      <c r="F388" s="239" t="s">
        <v>698</v>
      </c>
      <c r="G388" s="237"/>
      <c r="H388" s="240">
        <v>75.188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AT388" s="246" t="s">
        <v>150</v>
      </c>
      <c r="AU388" s="246" t="s">
        <v>83</v>
      </c>
      <c r="AV388" s="16" t="s">
        <v>139</v>
      </c>
      <c r="AW388" s="16" t="s">
        <v>34</v>
      </c>
      <c r="AX388" s="16" t="s">
        <v>73</v>
      </c>
      <c r="AY388" s="246" t="s">
        <v>138</v>
      </c>
    </row>
    <row r="389" spans="2:51" s="13" customFormat="1" ht="11.25">
      <c r="B389" s="193"/>
      <c r="C389" s="194"/>
      <c r="D389" s="195" t="s">
        <v>150</v>
      </c>
      <c r="E389" s="196" t="s">
        <v>19</v>
      </c>
      <c r="F389" s="197" t="s">
        <v>699</v>
      </c>
      <c r="G389" s="194"/>
      <c r="H389" s="196" t="s">
        <v>19</v>
      </c>
      <c r="I389" s="198"/>
      <c r="J389" s="194"/>
      <c r="K389" s="194"/>
      <c r="L389" s="199"/>
      <c r="M389" s="200"/>
      <c r="N389" s="201"/>
      <c r="O389" s="201"/>
      <c r="P389" s="201"/>
      <c r="Q389" s="201"/>
      <c r="R389" s="201"/>
      <c r="S389" s="201"/>
      <c r="T389" s="202"/>
      <c r="AT389" s="203" t="s">
        <v>150</v>
      </c>
      <c r="AU389" s="203" t="s">
        <v>83</v>
      </c>
      <c r="AV389" s="13" t="s">
        <v>81</v>
      </c>
      <c r="AW389" s="13" t="s">
        <v>34</v>
      </c>
      <c r="AX389" s="13" t="s">
        <v>73</v>
      </c>
      <c r="AY389" s="203" t="s">
        <v>138</v>
      </c>
    </row>
    <row r="390" spans="2:51" s="14" customFormat="1" ht="11.25">
      <c r="B390" s="204"/>
      <c r="C390" s="205"/>
      <c r="D390" s="195" t="s">
        <v>150</v>
      </c>
      <c r="E390" s="206" t="s">
        <v>19</v>
      </c>
      <c r="F390" s="207" t="s">
        <v>700</v>
      </c>
      <c r="G390" s="205"/>
      <c r="H390" s="208">
        <v>74.199</v>
      </c>
      <c r="I390" s="209"/>
      <c r="J390" s="205"/>
      <c r="K390" s="205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150</v>
      </c>
      <c r="AU390" s="214" t="s">
        <v>83</v>
      </c>
      <c r="AV390" s="14" t="s">
        <v>83</v>
      </c>
      <c r="AW390" s="14" t="s">
        <v>34</v>
      </c>
      <c r="AX390" s="14" t="s">
        <v>73</v>
      </c>
      <c r="AY390" s="214" t="s">
        <v>138</v>
      </c>
    </row>
    <row r="391" spans="2:51" s="13" customFormat="1" ht="11.25">
      <c r="B391" s="193"/>
      <c r="C391" s="194"/>
      <c r="D391" s="195" t="s">
        <v>150</v>
      </c>
      <c r="E391" s="196" t="s">
        <v>19</v>
      </c>
      <c r="F391" s="197" t="s">
        <v>261</v>
      </c>
      <c r="G391" s="194"/>
      <c r="H391" s="196" t="s">
        <v>19</v>
      </c>
      <c r="I391" s="198"/>
      <c r="J391" s="194"/>
      <c r="K391" s="194"/>
      <c r="L391" s="199"/>
      <c r="M391" s="200"/>
      <c r="N391" s="201"/>
      <c r="O391" s="201"/>
      <c r="P391" s="201"/>
      <c r="Q391" s="201"/>
      <c r="R391" s="201"/>
      <c r="S391" s="201"/>
      <c r="T391" s="202"/>
      <c r="AT391" s="203" t="s">
        <v>150</v>
      </c>
      <c r="AU391" s="203" t="s">
        <v>83</v>
      </c>
      <c r="AV391" s="13" t="s">
        <v>81</v>
      </c>
      <c r="AW391" s="13" t="s">
        <v>34</v>
      </c>
      <c r="AX391" s="13" t="s">
        <v>73</v>
      </c>
      <c r="AY391" s="203" t="s">
        <v>138</v>
      </c>
    </row>
    <row r="392" spans="2:51" s="14" customFormat="1" ht="11.25">
      <c r="B392" s="204"/>
      <c r="C392" s="205"/>
      <c r="D392" s="195" t="s">
        <v>150</v>
      </c>
      <c r="E392" s="206" t="s">
        <v>19</v>
      </c>
      <c r="F392" s="207" t="s">
        <v>701</v>
      </c>
      <c r="G392" s="205"/>
      <c r="H392" s="208">
        <v>10</v>
      </c>
      <c r="I392" s="209"/>
      <c r="J392" s="205"/>
      <c r="K392" s="205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150</v>
      </c>
      <c r="AU392" s="214" t="s">
        <v>83</v>
      </c>
      <c r="AV392" s="14" t="s">
        <v>83</v>
      </c>
      <c r="AW392" s="14" t="s">
        <v>34</v>
      </c>
      <c r="AX392" s="14" t="s">
        <v>73</v>
      </c>
      <c r="AY392" s="214" t="s">
        <v>138</v>
      </c>
    </row>
    <row r="393" spans="2:51" s="16" customFormat="1" ht="11.25">
      <c r="B393" s="236"/>
      <c r="C393" s="237"/>
      <c r="D393" s="195" t="s">
        <v>150</v>
      </c>
      <c r="E393" s="238" t="s">
        <v>19</v>
      </c>
      <c r="F393" s="239" t="s">
        <v>698</v>
      </c>
      <c r="G393" s="237"/>
      <c r="H393" s="240">
        <v>84.199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AT393" s="246" t="s">
        <v>150</v>
      </c>
      <c r="AU393" s="246" t="s">
        <v>83</v>
      </c>
      <c r="AV393" s="16" t="s">
        <v>139</v>
      </c>
      <c r="AW393" s="16" t="s">
        <v>34</v>
      </c>
      <c r="AX393" s="16" t="s">
        <v>73</v>
      </c>
      <c r="AY393" s="246" t="s">
        <v>138</v>
      </c>
    </row>
    <row r="394" spans="2:51" s="15" customFormat="1" ht="11.25">
      <c r="B394" s="215"/>
      <c r="C394" s="216"/>
      <c r="D394" s="195" t="s">
        <v>150</v>
      </c>
      <c r="E394" s="217" t="s">
        <v>19</v>
      </c>
      <c r="F394" s="218" t="s">
        <v>170</v>
      </c>
      <c r="G394" s="216"/>
      <c r="H394" s="219">
        <v>159.387</v>
      </c>
      <c r="I394" s="220"/>
      <c r="J394" s="216"/>
      <c r="K394" s="216"/>
      <c r="L394" s="221"/>
      <c r="M394" s="247"/>
      <c r="N394" s="248"/>
      <c r="O394" s="248"/>
      <c r="P394" s="248"/>
      <c r="Q394" s="248"/>
      <c r="R394" s="248"/>
      <c r="S394" s="248"/>
      <c r="T394" s="249"/>
      <c r="AT394" s="225" t="s">
        <v>150</v>
      </c>
      <c r="AU394" s="225" t="s">
        <v>83</v>
      </c>
      <c r="AV394" s="15" t="s">
        <v>146</v>
      </c>
      <c r="AW394" s="15" t="s">
        <v>34</v>
      </c>
      <c r="AX394" s="15" t="s">
        <v>81</v>
      </c>
      <c r="AY394" s="225" t="s">
        <v>138</v>
      </c>
    </row>
    <row r="395" spans="1:31" s="2" customFormat="1" ht="6.95" customHeight="1">
      <c r="A395" s="36"/>
      <c r="B395" s="49"/>
      <c r="C395" s="50"/>
      <c r="D395" s="50"/>
      <c r="E395" s="50"/>
      <c r="F395" s="50"/>
      <c r="G395" s="50"/>
      <c r="H395" s="50"/>
      <c r="I395" s="50"/>
      <c r="J395" s="50"/>
      <c r="K395" s="50"/>
      <c r="L395" s="41"/>
      <c r="M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</row>
  </sheetData>
  <sheetProtection algorithmName="SHA-512" hashValue="Gg8Up1hqdOBvn/Njm24Lwxb+mM5MkDXr8nkAxahxyb25ylXxepLdg0bXC1okidFS/1jCRTiZ6rns51yQ4N3rgg==" saltValue="4I7NvFIEgsppkEuTSMq1YeTAAl/MA4P+TntIl4zHdVM/gL6WEIvQZiZUfcJQ5y752w93YCzAHww47kvJ13d+IQ==" spinCount="100000" sheet="1" objects="1" scenarios="1" formatColumns="0" formatRows="0" autoFilter="0"/>
  <autoFilter ref="C97:K394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3_01/310235251"/>
    <hyperlink ref="F106" r:id="rId2" display="https://podminky.urs.cz/item/CS_URS_2023_01/310236251"/>
    <hyperlink ref="F110" r:id="rId3" display="https://podminky.urs.cz/item/CS_URS_2023_01/317168052"/>
    <hyperlink ref="F113" r:id="rId4" display="https://podminky.urs.cz/item/CS_URS_2023_01/340235212"/>
    <hyperlink ref="F120" r:id="rId5" display="https://podminky.urs.cz/item/CS_URS_2023_01/340238212"/>
    <hyperlink ref="F124" r:id="rId6" display="https://podminky.urs.cz/item/CS_URS_2023_01/342244201"/>
    <hyperlink ref="F127" r:id="rId7" display="https://podminky.urs.cz/item/CS_URS_2023_01/342291111"/>
    <hyperlink ref="F130" r:id="rId8" display="https://podminky.urs.cz/item/CS_URS_2023_01/342291121"/>
    <hyperlink ref="F134" r:id="rId9" display="https://podminky.urs.cz/item/CS_URS_2023_01/411236221"/>
    <hyperlink ref="F139" r:id="rId10" display="https://podminky.urs.cz/item/CS_URS_2023_01/612131101"/>
    <hyperlink ref="F141" r:id="rId11" display="https://podminky.urs.cz/item/CS_URS_2023_01/612321141"/>
    <hyperlink ref="F144" r:id="rId12" display="https://podminky.urs.cz/item/CS_URS_2023_01/612321191"/>
    <hyperlink ref="F147" r:id="rId13" display="https://podminky.urs.cz/item/CS_URS_2023_01/612325221"/>
    <hyperlink ref="F155" r:id="rId14" display="https://podminky.urs.cz/item/CS_URS_2023_01/612325222"/>
    <hyperlink ref="F159" r:id="rId15" display="https://podminky.urs.cz/item/CS_URS_2023_01/612325223"/>
    <hyperlink ref="F163" r:id="rId16" display="https://podminky.urs.cz/item/CS_URS_2023_01/619991001"/>
    <hyperlink ref="F167" r:id="rId17" display="https://podminky.urs.cz/item/CS_URS_2023_01/619991011"/>
    <hyperlink ref="F170" r:id="rId18" display="https://podminky.urs.cz/item/CS_URS_2023_01/619995001"/>
    <hyperlink ref="F174" r:id="rId19" display="https://podminky.urs.cz/item/CS_URS_2023_01/631319171"/>
    <hyperlink ref="F179" r:id="rId20" display="https://podminky.urs.cz/item/CS_URS_2023_01/631362021"/>
    <hyperlink ref="F184" r:id="rId21" display="https://podminky.urs.cz/item/CS_URS_2023_01/632451234"/>
    <hyperlink ref="F187" r:id="rId22" display="https://podminky.urs.cz/item/CS_URS_2023_01/632451292"/>
    <hyperlink ref="F191" r:id="rId23" display="https://podminky.urs.cz/item/CS_URS_2023_01/952901111"/>
    <hyperlink ref="F198" r:id="rId24" display="https://podminky.urs.cz/item/CS_URS_2023_01/949101111"/>
    <hyperlink ref="F204" r:id="rId25" display="https://podminky.urs.cz/item/CS_URS_2023_01/965043341"/>
    <hyperlink ref="F207" r:id="rId26" display="https://podminky.urs.cz/item/CS_URS_2023_01/965049111"/>
    <hyperlink ref="F210" r:id="rId27" display="https://podminky.urs.cz/item/CS_URS_2023_01/971033231"/>
    <hyperlink ref="F216" r:id="rId28" display="https://podminky.urs.cz/item/CS_URS_2023_01/971033251"/>
    <hyperlink ref="F219" r:id="rId29" display="https://podminky.urs.cz/item/CS_URS_2023_01/971033351"/>
    <hyperlink ref="F222" r:id="rId30" display="https://podminky.urs.cz/item/CS_URS_2023_01/971033531"/>
    <hyperlink ref="F227" r:id="rId31" display="https://podminky.urs.cz/item/CS_URS_2023_01/997013213"/>
    <hyperlink ref="F230" r:id="rId32" display="https://podminky.urs.cz/item/CS_URS_2023_01/997013501"/>
    <hyperlink ref="F232" r:id="rId33" display="https://podminky.urs.cz/item/CS_URS_2023_01/997013509"/>
    <hyperlink ref="F235" r:id="rId34" display="https://podminky.urs.cz/item/CS_URS_2023_01/997013609"/>
    <hyperlink ref="F238" r:id="rId35" display="https://podminky.urs.cz/item/CS_URS_2023_01/997013631"/>
    <hyperlink ref="F242" r:id="rId36" display="https://podminky.urs.cz/item/CS_URS_2023_01/998018002"/>
    <hyperlink ref="F248" r:id="rId37" display="https://podminky.urs.cz/item/CS_URS_2023_01/713121111"/>
    <hyperlink ref="F253" r:id="rId38" display="https://podminky.urs.cz/item/CS_URS_2023_01/713121211"/>
    <hyperlink ref="F258" r:id="rId39" display="https://podminky.urs.cz/item/CS_URS_2023_01/713191132"/>
    <hyperlink ref="F262" r:id="rId40" display="https://podminky.urs.cz/item/CS_URS_2023_01/998713102"/>
    <hyperlink ref="F264" r:id="rId41" display="https://podminky.urs.cz/item/CS_URS_2023_01/998713181"/>
    <hyperlink ref="F266" r:id="rId42" display="https://podminky.urs.cz/item/CS_URS_2023_01/998713192"/>
    <hyperlink ref="F269" r:id="rId43" display="https://podminky.urs.cz/item/CS_URS_2023_01/713120811"/>
    <hyperlink ref="F272" r:id="rId44" display="https://podminky.urs.cz/item/CS_URS_2023_01/713120831"/>
    <hyperlink ref="F278" r:id="rId45" display="https://podminky.urs.cz/item/CS_URS_2023_01/763121483"/>
    <hyperlink ref="F281" r:id="rId46" display="https://podminky.urs.cz/item/CS_URS_2023_01/763121714"/>
    <hyperlink ref="F283" r:id="rId47" display="https://podminky.urs.cz/item/CS_URS_2023_01/763131461"/>
    <hyperlink ref="F286" r:id="rId48" display="https://podminky.urs.cz/item/CS_URS_2023_01/763131714"/>
    <hyperlink ref="F288" r:id="rId49" display="https://podminky.urs.cz/item/CS_URS_2023_01/763431001"/>
    <hyperlink ref="F293" r:id="rId50" display="https://podminky.urs.cz/item/CS_URS_2023_01/763431041"/>
    <hyperlink ref="F295" r:id="rId51" display="https://podminky.urs.cz/item/CS_URS_2023_01/763431201"/>
    <hyperlink ref="F298" r:id="rId52" display="https://podminky.urs.cz/item/CS_URS_2023_01/763431701"/>
    <hyperlink ref="F303" r:id="rId53" display="https://podminky.urs.cz/item/CS_URS_2023_01/998763302"/>
    <hyperlink ref="F305" r:id="rId54" display="https://podminky.urs.cz/item/CS_URS_2023_01/998763381"/>
    <hyperlink ref="F307" r:id="rId55" display="https://podminky.urs.cz/item/CS_URS_2023_01/998763391"/>
    <hyperlink ref="F310" r:id="rId56" display="https://podminky.urs.cz/item/CS_URS_2023_01/763131822"/>
    <hyperlink ref="F313" r:id="rId57" display="https://podminky.urs.cz/item/CS_URS_2023_01/763431801"/>
    <hyperlink ref="F316" r:id="rId58" display="https://podminky.urs.cz/item/CS_URS_2023_01/763431871"/>
    <hyperlink ref="F324" r:id="rId59" display="https://podminky.urs.cz/item/CS_URS_2023_01/766660171"/>
    <hyperlink ref="F327" r:id="rId60" display="https://podminky.urs.cz/item/CS_URS_2023_01/766682111"/>
    <hyperlink ref="F330" r:id="rId61" display="https://podminky.urs.cz/item/CS_URS_2023_01/998766102"/>
    <hyperlink ref="F332" r:id="rId62" display="https://podminky.urs.cz/item/CS_URS_2023_01/998766181"/>
    <hyperlink ref="F334" r:id="rId63" display="https://podminky.urs.cz/item/CS_URS_2023_01/998766192"/>
    <hyperlink ref="F337" r:id="rId64" display="https://podminky.urs.cz/item/CS_URS_2023_01/771111011"/>
    <hyperlink ref="F339" r:id="rId65" display="https://podminky.urs.cz/item/CS_URS_2023_01/771121011"/>
    <hyperlink ref="F342" r:id="rId66" display="https://podminky.urs.cz/item/CS_URS_2023_01/771474113"/>
    <hyperlink ref="F345" r:id="rId67" display="https://podminky.urs.cz/item/CS_URS_2023_01/771574112"/>
    <hyperlink ref="F350" r:id="rId68" display="https://podminky.urs.cz/item/CS_URS_2023_01/771591115"/>
    <hyperlink ref="F354" r:id="rId69" display="https://podminky.urs.cz/item/CS_URS_2023_01/771591184"/>
    <hyperlink ref="F358" r:id="rId70" display="https://podminky.urs.cz/item/CS_URS_2023_01/998771102"/>
    <hyperlink ref="F360" r:id="rId71" display="https://podminky.urs.cz/item/CS_URS_2023_01/998771181"/>
    <hyperlink ref="F362" r:id="rId72" display="https://podminky.urs.cz/item/CS_URS_2023_01/998771192"/>
    <hyperlink ref="F365" r:id="rId73" display="https://podminky.urs.cz/item/CS_URS_2023_01/776201811"/>
    <hyperlink ref="F368" r:id="rId74" display="https://podminky.urs.cz/item/CS_URS_2023_01/776410811"/>
    <hyperlink ref="F372" r:id="rId75" display="https://podminky.urs.cz/item/CS_URS_2023_01/784111001"/>
    <hyperlink ref="F375" r:id="rId76" display="https://podminky.urs.cz/item/CS_URS_2023_01/784111031"/>
    <hyperlink ref="F378" r:id="rId77" display="https://podminky.urs.cz/item/CS_URS_2023_01/784161301"/>
    <hyperlink ref="F381" r:id="rId78" display="https://podminky.urs.cz/item/CS_URS_2023_01/784181111"/>
    <hyperlink ref="F383" r:id="rId79" display="https://podminky.urs.cz/item/CS_URS_2023_01/78422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97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7" t="str">
        <f>'Rekapitulace zakázky'!K6</f>
        <v>Univerzita HK - budova C, na úrovni III.NP - Stavební úpravy pro chemickou laboratoř v místnosti S33 (C3.026)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7" t="s">
        <v>98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702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zakázky'!AN8</f>
        <v>17. 3. 2023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zakázky'!AN13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zakázky'!E14</f>
        <v>Vyplň údaj</v>
      </c>
      <c r="F18" s="382"/>
      <c r="G18" s="382"/>
      <c r="H18" s="382"/>
      <c r="I18" s="107" t="s">
        <v>28</v>
      </c>
      <c r="J18" s="32" t="str">
        <f>'Rekapitulace zakázky'!AN14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32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703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3" t="s">
        <v>38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ROUND((SUM(BE81:BE84)),2)</f>
        <v>0</v>
      </c>
      <c r="G33" s="36"/>
      <c r="H33" s="36"/>
      <c r="I33" s="120">
        <v>0.21</v>
      </c>
      <c r="J33" s="119">
        <f>ROUND(((SUM(BE81:BE84))*I33),2)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ROUND((SUM(BF81:BF84)),2)</f>
        <v>0</v>
      </c>
      <c r="G34" s="36"/>
      <c r="H34" s="36"/>
      <c r="I34" s="120">
        <v>0.15</v>
      </c>
      <c r="J34" s="119">
        <f>ROUND(((SUM(BF81:BF84))*I34),2)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ROUND((SUM(BG81:BG84)),2)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ROUND((SUM(BH81:BH84)),2)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ROUND((SUM(BI81:BI84)),2)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4" t="str">
        <f>E7</f>
        <v>Univerzita HK - budova C, na úrovni III.NP - Stavební úpravy pro chemickou laboratoř v místnosti S33 (C3.026)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1.2 - Vzduchotechnika a klimatizace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Hradec Králové</v>
      </c>
      <c r="G52" s="38"/>
      <c r="H52" s="38"/>
      <c r="I52" s="31" t="s">
        <v>23</v>
      </c>
      <c r="J52" s="61" t="str">
        <f>IF(J12="","",J12)</f>
        <v>17. 3. 2023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Univerzita Hradec Králové</v>
      </c>
      <c r="G54" s="38"/>
      <c r="H54" s="38"/>
      <c r="I54" s="31" t="s">
        <v>31</v>
      </c>
      <c r="J54" s="34" t="str">
        <f>E21</f>
        <v>Ing. Petr Tuček, Červený Kostelec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Eduard Kadlec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101</v>
      </c>
      <c r="D57" s="133"/>
      <c r="E57" s="133"/>
      <c r="F57" s="133"/>
      <c r="G57" s="133"/>
      <c r="H57" s="133"/>
      <c r="I57" s="133"/>
      <c r="J57" s="134" t="s">
        <v>102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2:12" s="9" customFormat="1" ht="24.95" customHeight="1">
      <c r="B60" s="136"/>
      <c r="C60" s="137"/>
      <c r="D60" s="138" t="s">
        <v>112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10" customFormat="1" ht="19.9" customHeight="1">
      <c r="B61" s="142"/>
      <c r="C61" s="143"/>
      <c r="D61" s="144" t="s">
        <v>704</v>
      </c>
      <c r="E61" s="145"/>
      <c r="F61" s="145"/>
      <c r="G61" s="145"/>
      <c r="H61" s="145"/>
      <c r="I61" s="145"/>
      <c r="J61" s="146">
        <f>J83</f>
        <v>0</v>
      </c>
      <c r="K61" s="143"/>
      <c r="L61" s="147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123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6.25" customHeight="1">
      <c r="A71" s="36"/>
      <c r="B71" s="37"/>
      <c r="C71" s="38"/>
      <c r="D71" s="38"/>
      <c r="E71" s="384" t="str">
        <f>E7</f>
        <v>Univerzita HK - budova C, na úrovni III.NP - Stavební úpravy pro chemickou laboratoř v místnosti S33 (C3.026)</v>
      </c>
      <c r="F71" s="385"/>
      <c r="G71" s="385"/>
      <c r="H71" s="385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98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7" t="str">
        <f>E9</f>
        <v>1.2 - Vzduchotechnika a klimatizace</v>
      </c>
      <c r="F73" s="386"/>
      <c r="G73" s="386"/>
      <c r="H73" s="38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Hradec Králové</v>
      </c>
      <c r="G75" s="38"/>
      <c r="H75" s="38"/>
      <c r="I75" s="31" t="s">
        <v>23</v>
      </c>
      <c r="J75" s="61" t="str">
        <f>IF(J12="","",J12)</f>
        <v>17. 3. 2023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7" customHeight="1">
      <c r="A77" s="36"/>
      <c r="B77" s="37"/>
      <c r="C77" s="31" t="s">
        <v>25</v>
      </c>
      <c r="D77" s="38"/>
      <c r="E77" s="38"/>
      <c r="F77" s="29" t="str">
        <f>E15</f>
        <v>Univerzita Hradec Králové</v>
      </c>
      <c r="G77" s="38"/>
      <c r="H77" s="38"/>
      <c r="I77" s="31" t="s">
        <v>31</v>
      </c>
      <c r="J77" s="34" t="str">
        <f>E21</f>
        <v>Ing. Petr Tuček, Červený Kostelec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29</v>
      </c>
      <c r="D78" s="38"/>
      <c r="E78" s="38"/>
      <c r="F78" s="29" t="str">
        <f>IF(E18="","",E18)</f>
        <v>Vyplň údaj</v>
      </c>
      <c r="G78" s="38"/>
      <c r="H78" s="38"/>
      <c r="I78" s="31" t="s">
        <v>35</v>
      </c>
      <c r="J78" s="34" t="str">
        <f>E24</f>
        <v>Eduard Kadlec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124</v>
      </c>
      <c r="D80" s="151" t="s">
        <v>58</v>
      </c>
      <c r="E80" s="151" t="s">
        <v>54</v>
      </c>
      <c r="F80" s="151" t="s">
        <v>55</v>
      </c>
      <c r="G80" s="151" t="s">
        <v>125</v>
      </c>
      <c r="H80" s="151" t="s">
        <v>126</v>
      </c>
      <c r="I80" s="151" t="s">
        <v>127</v>
      </c>
      <c r="J80" s="151" t="s">
        <v>102</v>
      </c>
      <c r="K80" s="152" t="s">
        <v>128</v>
      </c>
      <c r="L80" s="153"/>
      <c r="M80" s="70" t="s">
        <v>19</v>
      </c>
      <c r="N80" s="71" t="s">
        <v>43</v>
      </c>
      <c r="O80" s="71" t="s">
        <v>129</v>
      </c>
      <c r="P80" s="71" t="s">
        <v>130</v>
      </c>
      <c r="Q80" s="71" t="s">
        <v>131</v>
      </c>
      <c r="R80" s="71" t="s">
        <v>132</v>
      </c>
      <c r="S80" s="71" t="s">
        <v>133</v>
      </c>
      <c r="T80" s="72" t="s">
        <v>134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9" customHeight="1">
      <c r="A81" s="36"/>
      <c r="B81" s="37"/>
      <c r="C81" s="77" t="s">
        <v>135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</f>
        <v>0</v>
      </c>
      <c r="Q81" s="74"/>
      <c r="R81" s="156">
        <f>R82</f>
        <v>0</v>
      </c>
      <c r="S81" s="74"/>
      <c r="T81" s="15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72</v>
      </c>
      <c r="AU81" s="19" t="s">
        <v>103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72</v>
      </c>
      <c r="E82" s="162" t="s">
        <v>383</v>
      </c>
      <c r="F82" s="162" t="s">
        <v>384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</v>
      </c>
      <c r="S82" s="167"/>
      <c r="T82" s="169">
        <f>T83</f>
        <v>0</v>
      </c>
      <c r="AR82" s="170" t="s">
        <v>83</v>
      </c>
      <c r="AT82" s="171" t="s">
        <v>72</v>
      </c>
      <c r="AU82" s="171" t="s">
        <v>73</v>
      </c>
      <c r="AY82" s="170" t="s">
        <v>138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72</v>
      </c>
      <c r="E83" s="173" t="s">
        <v>705</v>
      </c>
      <c r="F83" s="173" t="s">
        <v>85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</v>
      </c>
      <c r="S83" s="167"/>
      <c r="T83" s="169">
        <f>T84</f>
        <v>0</v>
      </c>
      <c r="AR83" s="170" t="s">
        <v>83</v>
      </c>
      <c r="AT83" s="171" t="s">
        <v>72</v>
      </c>
      <c r="AU83" s="171" t="s">
        <v>81</v>
      </c>
      <c r="AY83" s="170" t="s">
        <v>138</v>
      </c>
      <c r="BK83" s="172">
        <f>BK84</f>
        <v>0</v>
      </c>
    </row>
    <row r="84" spans="1:65" s="2" customFormat="1" ht="16.5" customHeight="1">
      <c r="A84" s="36"/>
      <c r="B84" s="37"/>
      <c r="C84" s="175" t="s">
        <v>81</v>
      </c>
      <c r="D84" s="175" t="s">
        <v>141</v>
      </c>
      <c r="E84" s="176" t="s">
        <v>706</v>
      </c>
      <c r="F84" s="177" t="s">
        <v>707</v>
      </c>
      <c r="G84" s="178" t="s">
        <v>300</v>
      </c>
      <c r="H84" s="179">
        <v>1</v>
      </c>
      <c r="I84" s="180"/>
      <c r="J84" s="181">
        <f>ROUND(I84*H84,2)</f>
        <v>0</v>
      </c>
      <c r="K84" s="177" t="s">
        <v>19</v>
      </c>
      <c r="L84" s="41"/>
      <c r="M84" s="250" t="s">
        <v>19</v>
      </c>
      <c r="N84" s="251" t="s">
        <v>44</v>
      </c>
      <c r="O84" s="252"/>
      <c r="P84" s="253">
        <f>O84*H84</f>
        <v>0</v>
      </c>
      <c r="Q84" s="253">
        <v>0</v>
      </c>
      <c r="R84" s="253">
        <f>Q84*H84</f>
        <v>0</v>
      </c>
      <c r="S84" s="253">
        <v>0</v>
      </c>
      <c r="T84" s="25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243</v>
      </c>
      <c r="AT84" s="186" t="s">
        <v>141</v>
      </c>
      <c r="AU84" s="186" t="s">
        <v>83</v>
      </c>
      <c r="AY84" s="19" t="s">
        <v>138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9" t="s">
        <v>81</v>
      </c>
      <c r="BK84" s="187">
        <f>ROUND(I84*H84,2)</f>
        <v>0</v>
      </c>
      <c r="BL84" s="19" t="s">
        <v>243</v>
      </c>
      <c r="BM84" s="186" t="s">
        <v>708</v>
      </c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41"/>
      <c r="M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</sheetData>
  <sheetProtection algorithmName="SHA-512" hashValue="KWi5AeJ85KcNn7ooUgs8ScSqjBt5j5/oP50rSHjettbCjVEwaEFnLPmG08DAkfooBduVWUhkrQWeh1Kmz6jsGQ==" saltValue="ad1vqZQXHKhD0W8QCxkJG2sdH/+FgslIQLedZx8vUvXBe22n/l8w4EMwvNxEtWAustApM1DhCayK6hQ3wy2WQQ==" spinCount="100000" sheet="1" objects="1" scenarios="1" formatColumns="0" formatRows="0" autoFilter="0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97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7" t="str">
        <f>'Rekapitulace zakázky'!K6</f>
        <v>Univerzita HK - budova C, na úrovni III.NP - Stavební úpravy pro chemickou laboratoř v místnosti S33 (C3.026)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7" t="s">
        <v>98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709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zakázky'!AN8</f>
        <v>17. 3. 2023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zakázky'!AN13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zakázky'!E14</f>
        <v>Vyplň údaj</v>
      </c>
      <c r="F18" s="382"/>
      <c r="G18" s="382"/>
      <c r="H18" s="382"/>
      <c r="I18" s="107" t="s">
        <v>28</v>
      </c>
      <c r="J18" s="32" t="str">
        <f>'Rekapitulace zakázky'!AN14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32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710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3" t="s">
        <v>38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ROUND((SUM(BE81:BE84)),2)</f>
        <v>0</v>
      </c>
      <c r="G33" s="36"/>
      <c r="H33" s="36"/>
      <c r="I33" s="120">
        <v>0.21</v>
      </c>
      <c r="J33" s="119">
        <f>ROUND(((SUM(BE81:BE84))*I33),2)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ROUND((SUM(BF81:BF84)),2)</f>
        <v>0</v>
      </c>
      <c r="G34" s="36"/>
      <c r="H34" s="36"/>
      <c r="I34" s="120">
        <v>0.15</v>
      </c>
      <c r="J34" s="119">
        <f>ROUND(((SUM(BF81:BF84))*I34),2)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ROUND((SUM(BG81:BG84)),2)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ROUND((SUM(BH81:BH84)),2)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ROUND((SUM(BI81:BI84)),2)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4" t="str">
        <f>E7</f>
        <v>Univerzita HK - budova C, na úrovni III.NP - Stavební úpravy pro chemickou laboratoř v místnosti S33 (C3.026)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1.3 - Elektroinstalace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Hradec Králové</v>
      </c>
      <c r="G52" s="38"/>
      <c r="H52" s="38"/>
      <c r="I52" s="31" t="s">
        <v>23</v>
      </c>
      <c r="J52" s="61" t="str">
        <f>IF(J12="","",J12)</f>
        <v>17. 3. 2023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Univerzita Hradec Králové</v>
      </c>
      <c r="G54" s="38"/>
      <c r="H54" s="38"/>
      <c r="I54" s="31" t="s">
        <v>31</v>
      </c>
      <c r="J54" s="34" t="str">
        <f>E21</f>
        <v>Ing. Petr Tuček, Červený Kostelec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Petr Kareš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101</v>
      </c>
      <c r="D57" s="133"/>
      <c r="E57" s="133"/>
      <c r="F57" s="133"/>
      <c r="G57" s="133"/>
      <c r="H57" s="133"/>
      <c r="I57" s="133"/>
      <c r="J57" s="134" t="s">
        <v>102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2:12" s="9" customFormat="1" ht="24.95" customHeight="1">
      <c r="B60" s="136"/>
      <c r="C60" s="137"/>
      <c r="D60" s="138" t="s">
        <v>112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10" customFormat="1" ht="19.9" customHeight="1">
      <c r="B61" s="142"/>
      <c r="C61" s="143"/>
      <c r="D61" s="144" t="s">
        <v>711</v>
      </c>
      <c r="E61" s="145"/>
      <c r="F61" s="145"/>
      <c r="G61" s="145"/>
      <c r="H61" s="145"/>
      <c r="I61" s="145"/>
      <c r="J61" s="146">
        <f>J83</f>
        <v>0</v>
      </c>
      <c r="K61" s="143"/>
      <c r="L61" s="147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123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6.25" customHeight="1">
      <c r="A71" s="36"/>
      <c r="B71" s="37"/>
      <c r="C71" s="38"/>
      <c r="D71" s="38"/>
      <c r="E71" s="384" t="str">
        <f>E7</f>
        <v>Univerzita HK - budova C, na úrovni III.NP - Stavební úpravy pro chemickou laboratoř v místnosti S33 (C3.026)</v>
      </c>
      <c r="F71" s="385"/>
      <c r="G71" s="385"/>
      <c r="H71" s="385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98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7" t="str">
        <f>E9</f>
        <v>1.3 - Elektroinstalace</v>
      </c>
      <c r="F73" s="386"/>
      <c r="G73" s="386"/>
      <c r="H73" s="38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Hradec Králové</v>
      </c>
      <c r="G75" s="38"/>
      <c r="H75" s="38"/>
      <c r="I75" s="31" t="s">
        <v>23</v>
      </c>
      <c r="J75" s="61" t="str">
        <f>IF(J12="","",J12)</f>
        <v>17. 3. 2023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7" customHeight="1">
      <c r="A77" s="36"/>
      <c r="B77" s="37"/>
      <c r="C77" s="31" t="s">
        <v>25</v>
      </c>
      <c r="D77" s="38"/>
      <c r="E77" s="38"/>
      <c r="F77" s="29" t="str">
        <f>E15</f>
        <v>Univerzita Hradec Králové</v>
      </c>
      <c r="G77" s="38"/>
      <c r="H77" s="38"/>
      <c r="I77" s="31" t="s">
        <v>31</v>
      </c>
      <c r="J77" s="34" t="str">
        <f>E21</f>
        <v>Ing. Petr Tuček, Červený Kostelec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29</v>
      </c>
      <c r="D78" s="38"/>
      <c r="E78" s="38"/>
      <c r="F78" s="29" t="str">
        <f>IF(E18="","",E18)</f>
        <v>Vyplň údaj</v>
      </c>
      <c r="G78" s="38"/>
      <c r="H78" s="38"/>
      <c r="I78" s="31" t="s">
        <v>35</v>
      </c>
      <c r="J78" s="34" t="str">
        <f>E24</f>
        <v>Petr Kareš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124</v>
      </c>
      <c r="D80" s="151" t="s">
        <v>58</v>
      </c>
      <c r="E80" s="151" t="s">
        <v>54</v>
      </c>
      <c r="F80" s="151" t="s">
        <v>55</v>
      </c>
      <c r="G80" s="151" t="s">
        <v>125</v>
      </c>
      <c r="H80" s="151" t="s">
        <v>126</v>
      </c>
      <c r="I80" s="151" t="s">
        <v>127</v>
      </c>
      <c r="J80" s="151" t="s">
        <v>102</v>
      </c>
      <c r="K80" s="152" t="s">
        <v>128</v>
      </c>
      <c r="L80" s="153"/>
      <c r="M80" s="70" t="s">
        <v>19</v>
      </c>
      <c r="N80" s="71" t="s">
        <v>43</v>
      </c>
      <c r="O80" s="71" t="s">
        <v>129</v>
      </c>
      <c r="P80" s="71" t="s">
        <v>130</v>
      </c>
      <c r="Q80" s="71" t="s">
        <v>131</v>
      </c>
      <c r="R80" s="71" t="s">
        <v>132</v>
      </c>
      <c r="S80" s="71" t="s">
        <v>133</v>
      </c>
      <c r="T80" s="72" t="s">
        <v>134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9" customHeight="1">
      <c r="A81" s="36"/>
      <c r="B81" s="37"/>
      <c r="C81" s="77" t="s">
        <v>135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</f>
        <v>0</v>
      </c>
      <c r="Q81" s="74"/>
      <c r="R81" s="156">
        <f>R82</f>
        <v>0</v>
      </c>
      <c r="S81" s="74"/>
      <c r="T81" s="15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72</v>
      </c>
      <c r="AU81" s="19" t="s">
        <v>103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72</v>
      </c>
      <c r="E82" s="162" t="s">
        <v>383</v>
      </c>
      <c r="F82" s="162" t="s">
        <v>384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</v>
      </c>
      <c r="S82" s="167"/>
      <c r="T82" s="169">
        <f>T83</f>
        <v>0</v>
      </c>
      <c r="AR82" s="170" t="s">
        <v>83</v>
      </c>
      <c r="AT82" s="171" t="s">
        <v>72</v>
      </c>
      <c r="AU82" s="171" t="s">
        <v>73</v>
      </c>
      <c r="AY82" s="170" t="s">
        <v>138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72</v>
      </c>
      <c r="E83" s="173" t="s">
        <v>453</v>
      </c>
      <c r="F83" s="173" t="s">
        <v>88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</v>
      </c>
      <c r="S83" s="167"/>
      <c r="T83" s="169">
        <f>T84</f>
        <v>0</v>
      </c>
      <c r="AR83" s="170" t="s">
        <v>83</v>
      </c>
      <c r="AT83" s="171" t="s">
        <v>72</v>
      </c>
      <c r="AU83" s="171" t="s">
        <v>81</v>
      </c>
      <c r="AY83" s="170" t="s">
        <v>138</v>
      </c>
      <c r="BK83" s="172">
        <f>BK84</f>
        <v>0</v>
      </c>
    </row>
    <row r="84" spans="1:65" s="2" customFormat="1" ht="16.5" customHeight="1">
      <c r="A84" s="36"/>
      <c r="B84" s="37"/>
      <c r="C84" s="175" t="s">
        <v>81</v>
      </c>
      <c r="D84" s="175" t="s">
        <v>141</v>
      </c>
      <c r="E84" s="176" t="s">
        <v>712</v>
      </c>
      <c r="F84" s="177" t="s">
        <v>713</v>
      </c>
      <c r="G84" s="178" t="s">
        <v>300</v>
      </c>
      <c r="H84" s="179">
        <v>1</v>
      </c>
      <c r="I84" s="180"/>
      <c r="J84" s="181">
        <f>ROUND(I84*H84,2)</f>
        <v>0</v>
      </c>
      <c r="K84" s="177" t="s">
        <v>19</v>
      </c>
      <c r="L84" s="41"/>
      <c r="M84" s="250" t="s">
        <v>19</v>
      </c>
      <c r="N84" s="251" t="s">
        <v>44</v>
      </c>
      <c r="O84" s="252"/>
      <c r="P84" s="253">
        <f>O84*H84</f>
        <v>0</v>
      </c>
      <c r="Q84" s="253">
        <v>0</v>
      </c>
      <c r="R84" s="253">
        <f>Q84*H84</f>
        <v>0</v>
      </c>
      <c r="S84" s="253">
        <v>0</v>
      </c>
      <c r="T84" s="25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243</v>
      </c>
      <c r="AT84" s="186" t="s">
        <v>141</v>
      </c>
      <c r="AU84" s="186" t="s">
        <v>83</v>
      </c>
      <c r="AY84" s="19" t="s">
        <v>138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9" t="s">
        <v>81</v>
      </c>
      <c r="BK84" s="187">
        <f>ROUND(I84*H84,2)</f>
        <v>0</v>
      </c>
      <c r="BL84" s="19" t="s">
        <v>243</v>
      </c>
      <c r="BM84" s="186" t="s">
        <v>714</v>
      </c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41"/>
      <c r="M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</sheetData>
  <sheetProtection algorithmName="SHA-512" hashValue="cYVkbTF2uYFSbidl+4YxQyIv+cEC+yID7IkyK50XwZTf9Gn9rxD/zbUFIJurs3r3rOb7Z6Ld8mcfChmor81B2g==" saltValue="xFbKP1w41Isi95rHmss4Nhap5mBsnFIVDs8TGTDCZEGZCwrqRfntvgxbga1UVDNDmwp/4r8CVaCBC55W8a7iVA==" spinCount="100000" sheet="1" objects="1" scenarios="1" formatColumns="0" formatRows="0" autoFilter="0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92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97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7" t="str">
        <f>'Rekapitulace zakázky'!K6</f>
        <v>Univerzita HK - budova C, na úrovni III.NP - Stavební úpravy pro chemickou laboratoř v místnosti S33 (C3.026)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7" t="s">
        <v>98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715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zakázky'!AN8</f>
        <v>17. 3. 2023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zakázky'!AN13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zakázky'!E14</f>
        <v>Vyplň údaj</v>
      </c>
      <c r="F18" s="382"/>
      <c r="G18" s="382"/>
      <c r="H18" s="382"/>
      <c r="I18" s="107" t="s">
        <v>28</v>
      </c>
      <c r="J18" s="32" t="str">
        <f>'Rekapitulace zakázky'!AN14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32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26</v>
      </c>
      <c r="J23" s="109" t="str">
        <f>IF('Rekapitulace zakázky'!AN19="","",'Rekapitulace zakázky'!AN19)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zakázky'!E20="","",'Rekapitulace zakázky'!E20)</f>
        <v>Jan Krčmář</v>
      </c>
      <c r="F24" s="36"/>
      <c r="G24" s="36"/>
      <c r="H24" s="36"/>
      <c r="I24" s="107" t="s">
        <v>28</v>
      </c>
      <c r="J24" s="109" t="str">
        <f>IF('Rekapitulace zakázky'!AN20="","",'Rekapitulace zakázky'!AN20)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3" t="s">
        <v>38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ROUND((SUM(BE81:BE84)),2)</f>
        <v>0</v>
      </c>
      <c r="G33" s="36"/>
      <c r="H33" s="36"/>
      <c r="I33" s="120">
        <v>0.21</v>
      </c>
      <c r="J33" s="119">
        <f>ROUND(((SUM(BE81:BE84))*I33),2)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ROUND((SUM(BF81:BF84)),2)</f>
        <v>0</v>
      </c>
      <c r="G34" s="36"/>
      <c r="H34" s="36"/>
      <c r="I34" s="120">
        <v>0.15</v>
      </c>
      <c r="J34" s="119">
        <f>ROUND(((SUM(BF81:BF84))*I34),2)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ROUND((SUM(BG81:BG84)),2)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ROUND((SUM(BH81:BH84)),2)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ROUND((SUM(BI81:BI84)),2)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4" t="str">
        <f>E7</f>
        <v>Univerzita HK - budova C, na úrovni III.NP - Stavební úpravy pro chemickou laboratoř v místnosti S33 (C3.026)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1.4 - Vnitřní plynovod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Hradec Králové</v>
      </c>
      <c r="G52" s="38"/>
      <c r="H52" s="38"/>
      <c r="I52" s="31" t="s">
        <v>23</v>
      </c>
      <c r="J52" s="61" t="str">
        <f>IF(J12="","",J12)</f>
        <v>17. 3. 2023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Univerzita Hradec Králové</v>
      </c>
      <c r="G54" s="38"/>
      <c r="H54" s="38"/>
      <c r="I54" s="31" t="s">
        <v>31</v>
      </c>
      <c r="J54" s="34" t="str">
        <f>E21</f>
        <v>Ing. Petr Tuček, Červený Kostelec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Jan Krčmář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101</v>
      </c>
      <c r="D57" s="133"/>
      <c r="E57" s="133"/>
      <c r="F57" s="133"/>
      <c r="G57" s="133"/>
      <c r="H57" s="133"/>
      <c r="I57" s="133"/>
      <c r="J57" s="134" t="s">
        <v>102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2:12" s="9" customFormat="1" ht="24.95" customHeight="1">
      <c r="B60" s="136"/>
      <c r="C60" s="137"/>
      <c r="D60" s="138" t="s">
        <v>112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10" customFormat="1" ht="19.9" customHeight="1">
      <c r="B61" s="142"/>
      <c r="C61" s="143"/>
      <c r="D61" s="144" t="s">
        <v>716</v>
      </c>
      <c r="E61" s="145"/>
      <c r="F61" s="145"/>
      <c r="G61" s="145"/>
      <c r="H61" s="145"/>
      <c r="I61" s="145"/>
      <c r="J61" s="146">
        <f>J83</f>
        <v>0</v>
      </c>
      <c r="K61" s="143"/>
      <c r="L61" s="147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123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6.25" customHeight="1">
      <c r="A71" s="36"/>
      <c r="B71" s="37"/>
      <c r="C71" s="38"/>
      <c r="D71" s="38"/>
      <c r="E71" s="384" t="str">
        <f>E7</f>
        <v>Univerzita HK - budova C, na úrovni III.NP - Stavební úpravy pro chemickou laboratoř v místnosti S33 (C3.026)</v>
      </c>
      <c r="F71" s="385"/>
      <c r="G71" s="385"/>
      <c r="H71" s="385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98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7" t="str">
        <f>E9</f>
        <v>1.4 - Vnitřní plynovod</v>
      </c>
      <c r="F73" s="386"/>
      <c r="G73" s="386"/>
      <c r="H73" s="38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Hradec Králové</v>
      </c>
      <c r="G75" s="38"/>
      <c r="H75" s="38"/>
      <c r="I75" s="31" t="s">
        <v>23</v>
      </c>
      <c r="J75" s="61" t="str">
        <f>IF(J12="","",J12)</f>
        <v>17. 3. 2023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7" customHeight="1">
      <c r="A77" s="36"/>
      <c r="B77" s="37"/>
      <c r="C77" s="31" t="s">
        <v>25</v>
      </c>
      <c r="D77" s="38"/>
      <c r="E77" s="38"/>
      <c r="F77" s="29" t="str">
        <f>E15</f>
        <v>Univerzita Hradec Králové</v>
      </c>
      <c r="G77" s="38"/>
      <c r="H77" s="38"/>
      <c r="I77" s="31" t="s">
        <v>31</v>
      </c>
      <c r="J77" s="34" t="str">
        <f>E21</f>
        <v>Ing. Petr Tuček, Červený Kostelec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29</v>
      </c>
      <c r="D78" s="38"/>
      <c r="E78" s="38"/>
      <c r="F78" s="29" t="str">
        <f>IF(E18="","",E18)</f>
        <v>Vyplň údaj</v>
      </c>
      <c r="G78" s="38"/>
      <c r="H78" s="38"/>
      <c r="I78" s="31" t="s">
        <v>35</v>
      </c>
      <c r="J78" s="34" t="str">
        <f>E24</f>
        <v>Jan Krčmář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124</v>
      </c>
      <c r="D80" s="151" t="s">
        <v>58</v>
      </c>
      <c r="E80" s="151" t="s">
        <v>54</v>
      </c>
      <c r="F80" s="151" t="s">
        <v>55</v>
      </c>
      <c r="G80" s="151" t="s">
        <v>125</v>
      </c>
      <c r="H80" s="151" t="s">
        <v>126</v>
      </c>
      <c r="I80" s="151" t="s">
        <v>127</v>
      </c>
      <c r="J80" s="151" t="s">
        <v>102</v>
      </c>
      <c r="K80" s="152" t="s">
        <v>128</v>
      </c>
      <c r="L80" s="153"/>
      <c r="M80" s="70" t="s">
        <v>19</v>
      </c>
      <c r="N80" s="71" t="s">
        <v>43</v>
      </c>
      <c r="O80" s="71" t="s">
        <v>129</v>
      </c>
      <c r="P80" s="71" t="s">
        <v>130</v>
      </c>
      <c r="Q80" s="71" t="s">
        <v>131</v>
      </c>
      <c r="R80" s="71" t="s">
        <v>132</v>
      </c>
      <c r="S80" s="71" t="s">
        <v>133</v>
      </c>
      <c r="T80" s="72" t="s">
        <v>134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9" customHeight="1">
      <c r="A81" s="36"/>
      <c r="B81" s="37"/>
      <c r="C81" s="77" t="s">
        <v>135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</f>
        <v>0</v>
      </c>
      <c r="Q81" s="74"/>
      <c r="R81" s="156">
        <f>R82</f>
        <v>0</v>
      </c>
      <c r="S81" s="74"/>
      <c r="T81" s="15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72</v>
      </c>
      <c r="AU81" s="19" t="s">
        <v>103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72</v>
      </c>
      <c r="E82" s="162" t="s">
        <v>383</v>
      </c>
      <c r="F82" s="162" t="s">
        <v>384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</v>
      </c>
      <c r="S82" s="167"/>
      <c r="T82" s="169">
        <f>T83</f>
        <v>0</v>
      </c>
      <c r="AR82" s="170" t="s">
        <v>83</v>
      </c>
      <c r="AT82" s="171" t="s">
        <v>72</v>
      </c>
      <c r="AU82" s="171" t="s">
        <v>73</v>
      </c>
      <c r="AY82" s="170" t="s">
        <v>138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72</v>
      </c>
      <c r="E83" s="173" t="s">
        <v>717</v>
      </c>
      <c r="F83" s="173" t="s">
        <v>718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</v>
      </c>
      <c r="S83" s="167"/>
      <c r="T83" s="169">
        <f>T84</f>
        <v>0</v>
      </c>
      <c r="AR83" s="170" t="s">
        <v>83</v>
      </c>
      <c r="AT83" s="171" t="s">
        <v>72</v>
      </c>
      <c r="AU83" s="171" t="s">
        <v>81</v>
      </c>
      <c r="AY83" s="170" t="s">
        <v>138</v>
      </c>
      <c r="BK83" s="172">
        <f>BK84</f>
        <v>0</v>
      </c>
    </row>
    <row r="84" spans="1:65" s="2" customFormat="1" ht="115.7" customHeight="1">
      <c r="A84" s="36"/>
      <c r="B84" s="37"/>
      <c r="C84" s="175" t="s">
        <v>81</v>
      </c>
      <c r="D84" s="175" t="s">
        <v>141</v>
      </c>
      <c r="E84" s="176" t="s">
        <v>719</v>
      </c>
      <c r="F84" s="177" t="s">
        <v>720</v>
      </c>
      <c r="G84" s="178" t="s">
        <v>300</v>
      </c>
      <c r="H84" s="179">
        <v>1</v>
      </c>
      <c r="I84" s="180"/>
      <c r="J84" s="181">
        <f>ROUND(I84*H84,2)</f>
        <v>0</v>
      </c>
      <c r="K84" s="177" t="s">
        <v>19</v>
      </c>
      <c r="L84" s="41"/>
      <c r="M84" s="250" t="s">
        <v>19</v>
      </c>
      <c r="N84" s="251" t="s">
        <v>44</v>
      </c>
      <c r="O84" s="252"/>
      <c r="P84" s="253">
        <f>O84*H84</f>
        <v>0</v>
      </c>
      <c r="Q84" s="253">
        <v>0</v>
      </c>
      <c r="R84" s="253">
        <f>Q84*H84</f>
        <v>0</v>
      </c>
      <c r="S84" s="253">
        <v>0</v>
      </c>
      <c r="T84" s="25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243</v>
      </c>
      <c r="AT84" s="186" t="s">
        <v>141</v>
      </c>
      <c r="AU84" s="186" t="s">
        <v>83</v>
      </c>
      <c r="AY84" s="19" t="s">
        <v>138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9" t="s">
        <v>81</v>
      </c>
      <c r="BK84" s="187">
        <f>ROUND(I84*H84,2)</f>
        <v>0</v>
      </c>
      <c r="BL84" s="19" t="s">
        <v>243</v>
      </c>
      <c r="BM84" s="186" t="s">
        <v>721</v>
      </c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41"/>
      <c r="M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</sheetData>
  <sheetProtection algorithmName="SHA-512" hashValue="PURUDKfvJoH5hTG2EBidbwHjrVdpNvjffa4YNoL6otbBgjW7VqouhHAR6SFoW1s1sTdNdeWziF70GklmE6UFbg==" saltValue="SUsvJY+ar4/VbOPTJbU4RWqtzfeMkMS9rY3ks8mwIJmb/w9X/bs0mwNhU9V6fowHXInLX+h58V/S3P+1XaQDHA==" spinCount="100000" sheet="1" objects="1" scenarios="1" formatColumns="0" formatRows="0" autoFilter="0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95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97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7" t="str">
        <f>'Rekapitulace zakázky'!K6</f>
        <v>Univerzita HK - budova C, na úrovni III.NP - Stavební úpravy pro chemickou laboratoř v místnosti S33 (C3.026)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7" t="s">
        <v>98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722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96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zakázky'!AN8</f>
        <v>17. 3. 2023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zakázky'!AN13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zakázky'!E14</f>
        <v>Vyplň údaj</v>
      </c>
      <c r="F18" s="382"/>
      <c r="G18" s="382"/>
      <c r="H18" s="382"/>
      <c r="I18" s="107" t="s">
        <v>28</v>
      </c>
      <c r="J18" s="32" t="str">
        <f>'Rekapitulace zakázky'!AN14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32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3" t="s">
        <v>38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ROUND((SUM(BE83:BE90)),2)</f>
        <v>0</v>
      </c>
      <c r="G33" s="36"/>
      <c r="H33" s="36"/>
      <c r="I33" s="120">
        <v>0.21</v>
      </c>
      <c r="J33" s="119">
        <f>ROUND(((SUM(BE83:BE90))*I33),2)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ROUND((SUM(BF83:BF90)),2)</f>
        <v>0</v>
      </c>
      <c r="G34" s="36"/>
      <c r="H34" s="36"/>
      <c r="I34" s="120">
        <v>0.15</v>
      </c>
      <c r="J34" s="119">
        <f>ROUND(((SUM(BF83:BF90))*I34),2)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46</v>
      </c>
      <c r="F35" s="119">
        <f>ROUND((SUM(BG83:BG90)),2)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47</v>
      </c>
      <c r="F36" s="119">
        <f>ROUND((SUM(BH83:BH90)),2)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48</v>
      </c>
      <c r="F37" s="119">
        <f>ROUND((SUM(BI83:BI90)),2)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4" t="str">
        <f>E7</f>
        <v>Univerzita HK - budova C, na úrovni III.NP - Stavební úpravy pro chemickou laboratoř v místnosti S33 (C3.026)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VRN - Vedlejší a ostatní náklady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Hradec Králové</v>
      </c>
      <c r="G52" s="38"/>
      <c r="H52" s="38"/>
      <c r="I52" s="31" t="s">
        <v>23</v>
      </c>
      <c r="J52" s="61" t="str">
        <f>IF(J12="","",J12)</f>
        <v>17. 3. 2023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Univerzita Hradec Králové</v>
      </c>
      <c r="G54" s="38"/>
      <c r="H54" s="38"/>
      <c r="I54" s="31" t="s">
        <v>31</v>
      </c>
      <c r="J54" s="34" t="str">
        <f>E21</f>
        <v>Ing. Petr Tuček, Červený Kostelec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Jan Krčmář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101</v>
      </c>
      <c r="D57" s="133"/>
      <c r="E57" s="133"/>
      <c r="F57" s="133"/>
      <c r="G57" s="133"/>
      <c r="H57" s="133"/>
      <c r="I57" s="133"/>
      <c r="J57" s="134" t="s">
        <v>102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2:12" s="9" customFormat="1" ht="24.95" customHeight="1">
      <c r="B60" s="136"/>
      <c r="C60" s="137"/>
      <c r="D60" s="138" t="s">
        <v>723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724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725</v>
      </c>
      <c r="E62" s="145"/>
      <c r="F62" s="145"/>
      <c r="G62" s="145"/>
      <c r="H62" s="145"/>
      <c r="I62" s="145"/>
      <c r="J62" s="146">
        <f>J87</f>
        <v>0</v>
      </c>
      <c r="K62" s="143"/>
      <c r="L62" s="147"/>
    </row>
    <row r="63" spans="2:12" s="10" customFormat="1" ht="19.9" customHeight="1">
      <c r="B63" s="142"/>
      <c r="C63" s="143"/>
      <c r="D63" s="144" t="s">
        <v>726</v>
      </c>
      <c r="E63" s="145"/>
      <c r="F63" s="145"/>
      <c r="G63" s="145"/>
      <c r="H63" s="145"/>
      <c r="I63" s="145"/>
      <c r="J63" s="146">
        <f>J89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123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6.25" customHeight="1">
      <c r="A73" s="36"/>
      <c r="B73" s="37"/>
      <c r="C73" s="38"/>
      <c r="D73" s="38"/>
      <c r="E73" s="384" t="str">
        <f>E7</f>
        <v>Univerzita HK - budova C, na úrovni III.NP - Stavební úpravy pro chemickou laboratoř v místnosti S33 (C3.026)</v>
      </c>
      <c r="F73" s="385"/>
      <c r="G73" s="385"/>
      <c r="H73" s="385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98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7" t="str">
        <f>E9</f>
        <v>VRN - Vedlejší a ostatní náklady</v>
      </c>
      <c r="F75" s="386"/>
      <c r="G75" s="386"/>
      <c r="H75" s="38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Hradec Králové</v>
      </c>
      <c r="G77" s="38"/>
      <c r="H77" s="38"/>
      <c r="I77" s="31" t="s">
        <v>23</v>
      </c>
      <c r="J77" s="61" t="str">
        <f>IF(J12="","",J12)</f>
        <v>17. 3. 2023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7" customHeight="1">
      <c r="A79" s="36"/>
      <c r="B79" s="37"/>
      <c r="C79" s="31" t="s">
        <v>25</v>
      </c>
      <c r="D79" s="38"/>
      <c r="E79" s="38"/>
      <c r="F79" s="29" t="str">
        <f>E15</f>
        <v>Univerzita Hradec Králové</v>
      </c>
      <c r="G79" s="38"/>
      <c r="H79" s="38"/>
      <c r="I79" s="31" t="s">
        <v>31</v>
      </c>
      <c r="J79" s="34" t="str">
        <f>E21</f>
        <v>Ing. Petr Tuček, Červený Kostelec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29</v>
      </c>
      <c r="D80" s="38"/>
      <c r="E80" s="38"/>
      <c r="F80" s="29" t="str">
        <f>IF(E18="","",E18)</f>
        <v>Vyplň údaj</v>
      </c>
      <c r="G80" s="38"/>
      <c r="H80" s="38"/>
      <c r="I80" s="31" t="s">
        <v>35</v>
      </c>
      <c r="J80" s="34" t="str">
        <f>E24</f>
        <v>Jan Krčmář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124</v>
      </c>
      <c r="D82" s="151" t="s">
        <v>58</v>
      </c>
      <c r="E82" s="151" t="s">
        <v>54</v>
      </c>
      <c r="F82" s="151" t="s">
        <v>55</v>
      </c>
      <c r="G82" s="151" t="s">
        <v>125</v>
      </c>
      <c r="H82" s="151" t="s">
        <v>126</v>
      </c>
      <c r="I82" s="151" t="s">
        <v>127</v>
      </c>
      <c r="J82" s="151" t="s">
        <v>102</v>
      </c>
      <c r="K82" s="152" t="s">
        <v>128</v>
      </c>
      <c r="L82" s="153"/>
      <c r="M82" s="70" t="s">
        <v>19</v>
      </c>
      <c r="N82" s="71" t="s">
        <v>43</v>
      </c>
      <c r="O82" s="71" t="s">
        <v>129</v>
      </c>
      <c r="P82" s="71" t="s">
        <v>130</v>
      </c>
      <c r="Q82" s="71" t="s">
        <v>131</v>
      </c>
      <c r="R82" s="71" t="s">
        <v>132</v>
      </c>
      <c r="S82" s="71" t="s">
        <v>133</v>
      </c>
      <c r="T82" s="72" t="s">
        <v>134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135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0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72</v>
      </c>
      <c r="AU83" s="19" t="s">
        <v>103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72</v>
      </c>
      <c r="E84" s="162" t="s">
        <v>93</v>
      </c>
      <c r="F84" s="162" t="s">
        <v>727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P85+P87+P89</f>
        <v>0</v>
      </c>
      <c r="Q84" s="167"/>
      <c r="R84" s="168">
        <f>R85+R87+R89</f>
        <v>0</v>
      </c>
      <c r="S84" s="167"/>
      <c r="T84" s="169">
        <f>T85+T87+T89</f>
        <v>0</v>
      </c>
      <c r="AR84" s="170" t="s">
        <v>171</v>
      </c>
      <c r="AT84" s="171" t="s">
        <v>72</v>
      </c>
      <c r="AU84" s="171" t="s">
        <v>73</v>
      </c>
      <c r="AY84" s="170" t="s">
        <v>138</v>
      </c>
      <c r="BK84" s="172">
        <f>BK85+BK87+BK89</f>
        <v>0</v>
      </c>
    </row>
    <row r="85" spans="2:63" s="12" customFormat="1" ht="22.9" customHeight="1">
      <c r="B85" s="159"/>
      <c r="C85" s="160"/>
      <c r="D85" s="161" t="s">
        <v>72</v>
      </c>
      <c r="E85" s="173" t="s">
        <v>728</v>
      </c>
      <c r="F85" s="173" t="s">
        <v>729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P86</f>
        <v>0</v>
      </c>
      <c r="Q85" s="167"/>
      <c r="R85" s="168">
        <f>R86</f>
        <v>0</v>
      </c>
      <c r="S85" s="167"/>
      <c r="T85" s="169">
        <f>T86</f>
        <v>0</v>
      </c>
      <c r="AR85" s="170" t="s">
        <v>171</v>
      </c>
      <c r="AT85" s="171" t="s">
        <v>72</v>
      </c>
      <c r="AU85" s="171" t="s">
        <v>81</v>
      </c>
      <c r="AY85" s="170" t="s">
        <v>138</v>
      </c>
      <c r="BK85" s="172">
        <f>BK86</f>
        <v>0</v>
      </c>
    </row>
    <row r="86" spans="1:65" s="2" customFormat="1" ht="16.5" customHeight="1">
      <c r="A86" s="36"/>
      <c r="B86" s="37"/>
      <c r="C86" s="175" t="s">
        <v>81</v>
      </c>
      <c r="D86" s="175" t="s">
        <v>141</v>
      </c>
      <c r="E86" s="176" t="s">
        <v>730</v>
      </c>
      <c r="F86" s="177" t="s">
        <v>731</v>
      </c>
      <c r="G86" s="178" t="s">
        <v>300</v>
      </c>
      <c r="H86" s="179">
        <v>1</v>
      </c>
      <c r="I86" s="180"/>
      <c r="J86" s="181">
        <f>ROUND(I86*H86,2)</f>
        <v>0</v>
      </c>
      <c r="K86" s="177" t="s">
        <v>19</v>
      </c>
      <c r="L86" s="41"/>
      <c r="M86" s="182" t="s">
        <v>19</v>
      </c>
      <c r="N86" s="183" t="s">
        <v>44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732</v>
      </c>
      <c r="AT86" s="186" t="s">
        <v>141</v>
      </c>
      <c r="AU86" s="186" t="s">
        <v>83</v>
      </c>
      <c r="AY86" s="19" t="s">
        <v>138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81</v>
      </c>
      <c r="BK86" s="187">
        <f>ROUND(I86*H86,2)</f>
        <v>0</v>
      </c>
      <c r="BL86" s="19" t="s">
        <v>732</v>
      </c>
      <c r="BM86" s="186" t="s">
        <v>733</v>
      </c>
    </row>
    <row r="87" spans="2:63" s="12" customFormat="1" ht="22.9" customHeight="1">
      <c r="B87" s="159"/>
      <c r="C87" s="160"/>
      <c r="D87" s="161" t="s">
        <v>72</v>
      </c>
      <c r="E87" s="173" t="s">
        <v>734</v>
      </c>
      <c r="F87" s="173" t="s">
        <v>735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P88</f>
        <v>0</v>
      </c>
      <c r="Q87" s="167"/>
      <c r="R87" s="168">
        <f>R88</f>
        <v>0</v>
      </c>
      <c r="S87" s="167"/>
      <c r="T87" s="169">
        <f>T88</f>
        <v>0</v>
      </c>
      <c r="AR87" s="170" t="s">
        <v>171</v>
      </c>
      <c r="AT87" s="171" t="s">
        <v>72</v>
      </c>
      <c r="AU87" s="171" t="s">
        <v>81</v>
      </c>
      <c r="AY87" s="170" t="s">
        <v>138</v>
      </c>
      <c r="BK87" s="172">
        <f>BK88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141</v>
      </c>
      <c r="E88" s="176" t="s">
        <v>736</v>
      </c>
      <c r="F88" s="177" t="s">
        <v>737</v>
      </c>
      <c r="G88" s="178" t="s">
        <v>300</v>
      </c>
      <c r="H88" s="179">
        <v>1</v>
      </c>
      <c r="I88" s="180"/>
      <c r="J88" s="181">
        <f>ROUND(I88*H88,2)</f>
        <v>0</v>
      </c>
      <c r="K88" s="177" t="s">
        <v>19</v>
      </c>
      <c r="L88" s="41"/>
      <c r="M88" s="182" t="s">
        <v>19</v>
      </c>
      <c r="N88" s="183" t="s">
        <v>44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732</v>
      </c>
      <c r="AT88" s="186" t="s">
        <v>141</v>
      </c>
      <c r="AU88" s="186" t="s">
        <v>83</v>
      </c>
      <c r="AY88" s="19" t="s">
        <v>138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81</v>
      </c>
      <c r="BK88" s="187">
        <f>ROUND(I88*H88,2)</f>
        <v>0</v>
      </c>
      <c r="BL88" s="19" t="s">
        <v>732</v>
      </c>
      <c r="BM88" s="186" t="s">
        <v>738</v>
      </c>
    </row>
    <row r="89" spans="2:63" s="12" customFormat="1" ht="22.9" customHeight="1">
      <c r="B89" s="159"/>
      <c r="C89" s="160"/>
      <c r="D89" s="161" t="s">
        <v>72</v>
      </c>
      <c r="E89" s="173" t="s">
        <v>739</v>
      </c>
      <c r="F89" s="173" t="s">
        <v>740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P90</f>
        <v>0</v>
      </c>
      <c r="Q89" s="167"/>
      <c r="R89" s="168">
        <f>R90</f>
        <v>0</v>
      </c>
      <c r="S89" s="167"/>
      <c r="T89" s="169">
        <f>T90</f>
        <v>0</v>
      </c>
      <c r="AR89" s="170" t="s">
        <v>171</v>
      </c>
      <c r="AT89" s="171" t="s">
        <v>72</v>
      </c>
      <c r="AU89" s="171" t="s">
        <v>81</v>
      </c>
      <c r="AY89" s="170" t="s">
        <v>138</v>
      </c>
      <c r="BK89" s="172">
        <f>BK90</f>
        <v>0</v>
      </c>
    </row>
    <row r="90" spans="1:65" s="2" customFormat="1" ht="16.5" customHeight="1">
      <c r="A90" s="36"/>
      <c r="B90" s="37"/>
      <c r="C90" s="175" t="s">
        <v>139</v>
      </c>
      <c r="D90" s="175" t="s">
        <v>141</v>
      </c>
      <c r="E90" s="176" t="s">
        <v>741</v>
      </c>
      <c r="F90" s="177" t="s">
        <v>742</v>
      </c>
      <c r="G90" s="178" t="s">
        <v>300</v>
      </c>
      <c r="H90" s="179">
        <v>1</v>
      </c>
      <c r="I90" s="180"/>
      <c r="J90" s="181">
        <f>ROUND(I90*H90,2)</f>
        <v>0</v>
      </c>
      <c r="K90" s="177" t="s">
        <v>19</v>
      </c>
      <c r="L90" s="41"/>
      <c r="M90" s="250" t="s">
        <v>19</v>
      </c>
      <c r="N90" s="251" t="s">
        <v>44</v>
      </c>
      <c r="O90" s="252"/>
      <c r="P90" s="253">
        <f>O90*H90</f>
        <v>0</v>
      </c>
      <c r="Q90" s="253">
        <v>0</v>
      </c>
      <c r="R90" s="253">
        <f>Q90*H90</f>
        <v>0</v>
      </c>
      <c r="S90" s="253">
        <v>0</v>
      </c>
      <c r="T90" s="25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732</v>
      </c>
      <c r="AT90" s="186" t="s">
        <v>141</v>
      </c>
      <c r="AU90" s="186" t="s">
        <v>83</v>
      </c>
      <c r="AY90" s="19" t="s">
        <v>138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81</v>
      </c>
      <c r="BK90" s="187">
        <f>ROUND(I90*H90,2)</f>
        <v>0</v>
      </c>
      <c r="BL90" s="19" t="s">
        <v>732</v>
      </c>
      <c r="BM90" s="186" t="s">
        <v>743</v>
      </c>
    </row>
    <row r="91" spans="1:31" s="2" customFormat="1" ht="6.95" customHeight="1">
      <c r="A91" s="36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41"/>
      <c r="M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</sheetData>
  <sheetProtection algorithmName="SHA-512" hashValue="HjTMQMGoOYizTdyiwKpPSZRRgAq3HK3N7m+W12p3liGrQ7wMF1UjCbwgJGHjBve7ov4fRYlUQdALXGbeMPgRIQ==" saltValue="zoJk8iYMOQp+1Fjmz8JG9vxw+BYvJP2W3bEiYQw7NIVHEAT9m+CdQojp1AuH0Uc+/aorwNUo7OWzM+OHNcuXmg==" spinCount="100000" sheet="1" objects="1" scenarios="1" formatColumns="0" formatRows="0" autoFilter="0"/>
  <autoFilter ref="C82:K9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388" t="s">
        <v>744</v>
      </c>
      <c r="D3" s="388"/>
      <c r="E3" s="388"/>
      <c r="F3" s="388"/>
      <c r="G3" s="388"/>
      <c r="H3" s="388"/>
      <c r="I3" s="388"/>
      <c r="J3" s="388"/>
      <c r="K3" s="260"/>
    </row>
    <row r="4" spans="2:11" s="1" customFormat="1" ht="25.5" customHeight="1">
      <c r="B4" s="261"/>
      <c r="C4" s="393" t="s">
        <v>745</v>
      </c>
      <c r="D4" s="393"/>
      <c r="E4" s="393"/>
      <c r="F4" s="393"/>
      <c r="G4" s="393"/>
      <c r="H4" s="393"/>
      <c r="I4" s="393"/>
      <c r="J4" s="393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2" t="s">
        <v>746</v>
      </c>
      <c r="D6" s="392"/>
      <c r="E6" s="392"/>
      <c r="F6" s="392"/>
      <c r="G6" s="392"/>
      <c r="H6" s="392"/>
      <c r="I6" s="392"/>
      <c r="J6" s="392"/>
      <c r="K6" s="262"/>
    </row>
    <row r="7" spans="2:11" s="1" customFormat="1" ht="15" customHeight="1">
      <c r="B7" s="265"/>
      <c r="C7" s="392" t="s">
        <v>747</v>
      </c>
      <c r="D7" s="392"/>
      <c r="E7" s="392"/>
      <c r="F7" s="392"/>
      <c r="G7" s="392"/>
      <c r="H7" s="392"/>
      <c r="I7" s="392"/>
      <c r="J7" s="392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2" t="s">
        <v>748</v>
      </c>
      <c r="D9" s="392"/>
      <c r="E9" s="392"/>
      <c r="F9" s="392"/>
      <c r="G9" s="392"/>
      <c r="H9" s="392"/>
      <c r="I9" s="392"/>
      <c r="J9" s="392"/>
      <c r="K9" s="262"/>
    </row>
    <row r="10" spans="2:11" s="1" customFormat="1" ht="15" customHeight="1">
      <c r="B10" s="265"/>
      <c r="C10" s="264"/>
      <c r="D10" s="392" t="s">
        <v>749</v>
      </c>
      <c r="E10" s="392"/>
      <c r="F10" s="392"/>
      <c r="G10" s="392"/>
      <c r="H10" s="392"/>
      <c r="I10" s="392"/>
      <c r="J10" s="392"/>
      <c r="K10" s="262"/>
    </row>
    <row r="11" spans="2:11" s="1" customFormat="1" ht="15" customHeight="1">
      <c r="B11" s="265"/>
      <c r="C11" s="266"/>
      <c r="D11" s="392" t="s">
        <v>750</v>
      </c>
      <c r="E11" s="392"/>
      <c r="F11" s="392"/>
      <c r="G11" s="392"/>
      <c r="H11" s="392"/>
      <c r="I11" s="392"/>
      <c r="J11" s="392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751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2" t="s">
        <v>752</v>
      </c>
      <c r="E15" s="392"/>
      <c r="F15" s="392"/>
      <c r="G15" s="392"/>
      <c r="H15" s="392"/>
      <c r="I15" s="392"/>
      <c r="J15" s="392"/>
      <c r="K15" s="262"/>
    </row>
    <row r="16" spans="2:11" s="1" customFormat="1" ht="15" customHeight="1">
      <c r="B16" s="265"/>
      <c r="C16" s="266"/>
      <c r="D16" s="392" t="s">
        <v>753</v>
      </c>
      <c r="E16" s="392"/>
      <c r="F16" s="392"/>
      <c r="G16" s="392"/>
      <c r="H16" s="392"/>
      <c r="I16" s="392"/>
      <c r="J16" s="392"/>
      <c r="K16" s="262"/>
    </row>
    <row r="17" spans="2:11" s="1" customFormat="1" ht="15" customHeight="1">
      <c r="B17" s="265"/>
      <c r="C17" s="266"/>
      <c r="D17" s="392" t="s">
        <v>754</v>
      </c>
      <c r="E17" s="392"/>
      <c r="F17" s="392"/>
      <c r="G17" s="392"/>
      <c r="H17" s="392"/>
      <c r="I17" s="392"/>
      <c r="J17" s="392"/>
      <c r="K17" s="262"/>
    </row>
    <row r="18" spans="2:11" s="1" customFormat="1" ht="15" customHeight="1">
      <c r="B18" s="265"/>
      <c r="C18" s="266"/>
      <c r="D18" s="266"/>
      <c r="E18" s="268" t="s">
        <v>80</v>
      </c>
      <c r="F18" s="392" t="s">
        <v>755</v>
      </c>
      <c r="G18" s="392"/>
      <c r="H18" s="392"/>
      <c r="I18" s="392"/>
      <c r="J18" s="392"/>
      <c r="K18" s="262"/>
    </row>
    <row r="19" spans="2:11" s="1" customFormat="1" ht="15" customHeight="1">
      <c r="B19" s="265"/>
      <c r="C19" s="266"/>
      <c r="D19" s="266"/>
      <c r="E19" s="268" t="s">
        <v>756</v>
      </c>
      <c r="F19" s="392" t="s">
        <v>757</v>
      </c>
      <c r="G19" s="392"/>
      <c r="H19" s="392"/>
      <c r="I19" s="392"/>
      <c r="J19" s="392"/>
      <c r="K19" s="262"/>
    </row>
    <row r="20" spans="2:11" s="1" customFormat="1" ht="15" customHeight="1">
      <c r="B20" s="265"/>
      <c r="C20" s="266"/>
      <c r="D20" s="266"/>
      <c r="E20" s="268" t="s">
        <v>758</v>
      </c>
      <c r="F20" s="392" t="s">
        <v>759</v>
      </c>
      <c r="G20" s="392"/>
      <c r="H20" s="392"/>
      <c r="I20" s="392"/>
      <c r="J20" s="392"/>
      <c r="K20" s="262"/>
    </row>
    <row r="21" spans="2:11" s="1" customFormat="1" ht="15" customHeight="1">
      <c r="B21" s="265"/>
      <c r="C21" s="266"/>
      <c r="D21" s="266"/>
      <c r="E21" s="268" t="s">
        <v>760</v>
      </c>
      <c r="F21" s="392" t="s">
        <v>94</v>
      </c>
      <c r="G21" s="392"/>
      <c r="H21" s="392"/>
      <c r="I21" s="392"/>
      <c r="J21" s="392"/>
      <c r="K21" s="262"/>
    </row>
    <row r="22" spans="2:11" s="1" customFormat="1" ht="15" customHeight="1">
      <c r="B22" s="265"/>
      <c r="C22" s="266"/>
      <c r="D22" s="266"/>
      <c r="E22" s="268" t="s">
        <v>761</v>
      </c>
      <c r="F22" s="392" t="s">
        <v>762</v>
      </c>
      <c r="G22" s="392"/>
      <c r="H22" s="392"/>
      <c r="I22" s="392"/>
      <c r="J22" s="392"/>
      <c r="K22" s="262"/>
    </row>
    <row r="23" spans="2:11" s="1" customFormat="1" ht="15" customHeight="1">
      <c r="B23" s="265"/>
      <c r="C23" s="266"/>
      <c r="D23" s="266"/>
      <c r="E23" s="268" t="s">
        <v>763</v>
      </c>
      <c r="F23" s="392" t="s">
        <v>764</v>
      </c>
      <c r="G23" s="392"/>
      <c r="H23" s="392"/>
      <c r="I23" s="392"/>
      <c r="J23" s="392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2" t="s">
        <v>765</v>
      </c>
      <c r="D25" s="392"/>
      <c r="E25" s="392"/>
      <c r="F25" s="392"/>
      <c r="G25" s="392"/>
      <c r="H25" s="392"/>
      <c r="I25" s="392"/>
      <c r="J25" s="392"/>
      <c r="K25" s="262"/>
    </row>
    <row r="26" spans="2:11" s="1" customFormat="1" ht="15" customHeight="1">
      <c r="B26" s="265"/>
      <c r="C26" s="392" t="s">
        <v>766</v>
      </c>
      <c r="D26" s="392"/>
      <c r="E26" s="392"/>
      <c r="F26" s="392"/>
      <c r="G26" s="392"/>
      <c r="H26" s="392"/>
      <c r="I26" s="392"/>
      <c r="J26" s="392"/>
      <c r="K26" s="262"/>
    </row>
    <row r="27" spans="2:11" s="1" customFormat="1" ht="15" customHeight="1">
      <c r="B27" s="265"/>
      <c r="C27" s="264"/>
      <c r="D27" s="392" t="s">
        <v>767</v>
      </c>
      <c r="E27" s="392"/>
      <c r="F27" s="392"/>
      <c r="G27" s="392"/>
      <c r="H27" s="392"/>
      <c r="I27" s="392"/>
      <c r="J27" s="392"/>
      <c r="K27" s="262"/>
    </row>
    <row r="28" spans="2:11" s="1" customFormat="1" ht="15" customHeight="1">
      <c r="B28" s="265"/>
      <c r="C28" s="266"/>
      <c r="D28" s="392" t="s">
        <v>768</v>
      </c>
      <c r="E28" s="392"/>
      <c r="F28" s="392"/>
      <c r="G28" s="392"/>
      <c r="H28" s="392"/>
      <c r="I28" s="392"/>
      <c r="J28" s="392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2" t="s">
        <v>769</v>
      </c>
      <c r="E30" s="392"/>
      <c r="F30" s="392"/>
      <c r="G30" s="392"/>
      <c r="H30" s="392"/>
      <c r="I30" s="392"/>
      <c r="J30" s="392"/>
      <c r="K30" s="262"/>
    </row>
    <row r="31" spans="2:11" s="1" customFormat="1" ht="15" customHeight="1">
      <c r="B31" s="265"/>
      <c r="C31" s="266"/>
      <c r="D31" s="392" t="s">
        <v>770</v>
      </c>
      <c r="E31" s="392"/>
      <c r="F31" s="392"/>
      <c r="G31" s="392"/>
      <c r="H31" s="392"/>
      <c r="I31" s="392"/>
      <c r="J31" s="392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2" t="s">
        <v>771</v>
      </c>
      <c r="E33" s="392"/>
      <c r="F33" s="392"/>
      <c r="G33" s="392"/>
      <c r="H33" s="392"/>
      <c r="I33" s="392"/>
      <c r="J33" s="392"/>
      <c r="K33" s="262"/>
    </row>
    <row r="34" spans="2:11" s="1" customFormat="1" ht="15" customHeight="1">
      <c r="B34" s="265"/>
      <c r="C34" s="266"/>
      <c r="D34" s="392" t="s">
        <v>772</v>
      </c>
      <c r="E34" s="392"/>
      <c r="F34" s="392"/>
      <c r="G34" s="392"/>
      <c r="H34" s="392"/>
      <c r="I34" s="392"/>
      <c r="J34" s="392"/>
      <c r="K34" s="262"/>
    </row>
    <row r="35" spans="2:11" s="1" customFormat="1" ht="15" customHeight="1">
      <c r="B35" s="265"/>
      <c r="C35" s="266"/>
      <c r="D35" s="392" t="s">
        <v>773</v>
      </c>
      <c r="E35" s="392"/>
      <c r="F35" s="392"/>
      <c r="G35" s="392"/>
      <c r="H35" s="392"/>
      <c r="I35" s="392"/>
      <c r="J35" s="392"/>
      <c r="K35" s="262"/>
    </row>
    <row r="36" spans="2:11" s="1" customFormat="1" ht="15" customHeight="1">
      <c r="B36" s="265"/>
      <c r="C36" s="266"/>
      <c r="D36" s="264"/>
      <c r="E36" s="267" t="s">
        <v>124</v>
      </c>
      <c r="F36" s="264"/>
      <c r="G36" s="392" t="s">
        <v>774</v>
      </c>
      <c r="H36" s="392"/>
      <c r="I36" s="392"/>
      <c r="J36" s="392"/>
      <c r="K36" s="262"/>
    </row>
    <row r="37" spans="2:11" s="1" customFormat="1" ht="30.75" customHeight="1">
      <c r="B37" s="265"/>
      <c r="C37" s="266"/>
      <c r="D37" s="264"/>
      <c r="E37" s="267" t="s">
        <v>775</v>
      </c>
      <c r="F37" s="264"/>
      <c r="G37" s="392" t="s">
        <v>776</v>
      </c>
      <c r="H37" s="392"/>
      <c r="I37" s="392"/>
      <c r="J37" s="392"/>
      <c r="K37" s="262"/>
    </row>
    <row r="38" spans="2:11" s="1" customFormat="1" ht="15" customHeight="1">
      <c r="B38" s="265"/>
      <c r="C38" s="266"/>
      <c r="D38" s="264"/>
      <c r="E38" s="267" t="s">
        <v>54</v>
      </c>
      <c r="F38" s="264"/>
      <c r="G38" s="392" t="s">
        <v>777</v>
      </c>
      <c r="H38" s="392"/>
      <c r="I38" s="392"/>
      <c r="J38" s="392"/>
      <c r="K38" s="262"/>
    </row>
    <row r="39" spans="2:11" s="1" customFormat="1" ht="15" customHeight="1">
      <c r="B39" s="265"/>
      <c r="C39" s="266"/>
      <c r="D39" s="264"/>
      <c r="E39" s="267" t="s">
        <v>55</v>
      </c>
      <c r="F39" s="264"/>
      <c r="G39" s="392" t="s">
        <v>778</v>
      </c>
      <c r="H39" s="392"/>
      <c r="I39" s="392"/>
      <c r="J39" s="392"/>
      <c r="K39" s="262"/>
    </row>
    <row r="40" spans="2:11" s="1" customFormat="1" ht="15" customHeight="1">
      <c r="B40" s="265"/>
      <c r="C40" s="266"/>
      <c r="D40" s="264"/>
      <c r="E40" s="267" t="s">
        <v>125</v>
      </c>
      <c r="F40" s="264"/>
      <c r="G40" s="392" t="s">
        <v>779</v>
      </c>
      <c r="H40" s="392"/>
      <c r="I40" s="392"/>
      <c r="J40" s="392"/>
      <c r="K40" s="262"/>
    </row>
    <row r="41" spans="2:11" s="1" customFormat="1" ht="15" customHeight="1">
      <c r="B41" s="265"/>
      <c r="C41" s="266"/>
      <c r="D41" s="264"/>
      <c r="E41" s="267" t="s">
        <v>126</v>
      </c>
      <c r="F41" s="264"/>
      <c r="G41" s="392" t="s">
        <v>780</v>
      </c>
      <c r="H41" s="392"/>
      <c r="I41" s="392"/>
      <c r="J41" s="392"/>
      <c r="K41" s="262"/>
    </row>
    <row r="42" spans="2:11" s="1" customFormat="1" ht="15" customHeight="1">
      <c r="B42" s="265"/>
      <c r="C42" s="266"/>
      <c r="D42" s="264"/>
      <c r="E42" s="267" t="s">
        <v>781</v>
      </c>
      <c r="F42" s="264"/>
      <c r="G42" s="392" t="s">
        <v>782</v>
      </c>
      <c r="H42" s="392"/>
      <c r="I42" s="392"/>
      <c r="J42" s="392"/>
      <c r="K42" s="262"/>
    </row>
    <row r="43" spans="2:11" s="1" customFormat="1" ht="15" customHeight="1">
      <c r="B43" s="265"/>
      <c r="C43" s="266"/>
      <c r="D43" s="264"/>
      <c r="E43" s="267"/>
      <c r="F43" s="264"/>
      <c r="G43" s="392" t="s">
        <v>783</v>
      </c>
      <c r="H43" s="392"/>
      <c r="I43" s="392"/>
      <c r="J43" s="392"/>
      <c r="K43" s="262"/>
    </row>
    <row r="44" spans="2:11" s="1" customFormat="1" ht="15" customHeight="1">
      <c r="B44" s="265"/>
      <c r="C44" s="266"/>
      <c r="D44" s="264"/>
      <c r="E44" s="267" t="s">
        <v>784</v>
      </c>
      <c r="F44" s="264"/>
      <c r="G44" s="392" t="s">
        <v>785</v>
      </c>
      <c r="H44" s="392"/>
      <c r="I44" s="392"/>
      <c r="J44" s="392"/>
      <c r="K44" s="262"/>
    </row>
    <row r="45" spans="2:11" s="1" customFormat="1" ht="15" customHeight="1">
      <c r="B45" s="265"/>
      <c r="C45" s="266"/>
      <c r="D45" s="264"/>
      <c r="E45" s="267" t="s">
        <v>128</v>
      </c>
      <c r="F45" s="264"/>
      <c r="G45" s="392" t="s">
        <v>786</v>
      </c>
      <c r="H45" s="392"/>
      <c r="I45" s="392"/>
      <c r="J45" s="392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2" t="s">
        <v>787</v>
      </c>
      <c r="E47" s="392"/>
      <c r="F47" s="392"/>
      <c r="G47" s="392"/>
      <c r="H47" s="392"/>
      <c r="I47" s="392"/>
      <c r="J47" s="392"/>
      <c r="K47" s="262"/>
    </row>
    <row r="48" spans="2:11" s="1" customFormat="1" ht="15" customHeight="1">
      <c r="B48" s="265"/>
      <c r="C48" s="266"/>
      <c r="D48" s="266"/>
      <c r="E48" s="392" t="s">
        <v>788</v>
      </c>
      <c r="F48" s="392"/>
      <c r="G48" s="392"/>
      <c r="H48" s="392"/>
      <c r="I48" s="392"/>
      <c r="J48" s="392"/>
      <c r="K48" s="262"/>
    </row>
    <row r="49" spans="2:11" s="1" customFormat="1" ht="15" customHeight="1">
      <c r="B49" s="265"/>
      <c r="C49" s="266"/>
      <c r="D49" s="266"/>
      <c r="E49" s="392" t="s">
        <v>789</v>
      </c>
      <c r="F49" s="392"/>
      <c r="G49" s="392"/>
      <c r="H49" s="392"/>
      <c r="I49" s="392"/>
      <c r="J49" s="392"/>
      <c r="K49" s="262"/>
    </row>
    <row r="50" spans="2:11" s="1" customFormat="1" ht="15" customHeight="1">
      <c r="B50" s="265"/>
      <c r="C50" s="266"/>
      <c r="D50" s="266"/>
      <c r="E50" s="392" t="s">
        <v>790</v>
      </c>
      <c r="F50" s="392"/>
      <c r="G50" s="392"/>
      <c r="H50" s="392"/>
      <c r="I50" s="392"/>
      <c r="J50" s="392"/>
      <c r="K50" s="262"/>
    </row>
    <row r="51" spans="2:11" s="1" customFormat="1" ht="15" customHeight="1">
      <c r="B51" s="265"/>
      <c r="C51" s="266"/>
      <c r="D51" s="392" t="s">
        <v>791</v>
      </c>
      <c r="E51" s="392"/>
      <c r="F51" s="392"/>
      <c r="G51" s="392"/>
      <c r="H51" s="392"/>
      <c r="I51" s="392"/>
      <c r="J51" s="392"/>
      <c r="K51" s="262"/>
    </row>
    <row r="52" spans="2:11" s="1" customFormat="1" ht="25.5" customHeight="1">
      <c r="B52" s="261"/>
      <c r="C52" s="393" t="s">
        <v>792</v>
      </c>
      <c r="D52" s="393"/>
      <c r="E52" s="393"/>
      <c r="F52" s="393"/>
      <c r="G52" s="393"/>
      <c r="H52" s="393"/>
      <c r="I52" s="393"/>
      <c r="J52" s="393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2" t="s">
        <v>793</v>
      </c>
      <c r="D54" s="392"/>
      <c r="E54" s="392"/>
      <c r="F54" s="392"/>
      <c r="G54" s="392"/>
      <c r="H54" s="392"/>
      <c r="I54" s="392"/>
      <c r="J54" s="392"/>
      <c r="K54" s="262"/>
    </row>
    <row r="55" spans="2:11" s="1" customFormat="1" ht="15" customHeight="1">
      <c r="B55" s="261"/>
      <c r="C55" s="392" t="s">
        <v>794</v>
      </c>
      <c r="D55" s="392"/>
      <c r="E55" s="392"/>
      <c r="F55" s="392"/>
      <c r="G55" s="392"/>
      <c r="H55" s="392"/>
      <c r="I55" s="392"/>
      <c r="J55" s="392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2" t="s">
        <v>795</v>
      </c>
      <c r="D57" s="392"/>
      <c r="E57" s="392"/>
      <c r="F57" s="392"/>
      <c r="G57" s="392"/>
      <c r="H57" s="392"/>
      <c r="I57" s="392"/>
      <c r="J57" s="392"/>
      <c r="K57" s="262"/>
    </row>
    <row r="58" spans="2:11" s="1" customFormat="1" ht="15" customHeight="1">
      <c r="B58" s="261"/>
      <c r="C58" s="266"/>
      <c r="D58" s="392" t="s">
        <v>796</v>
      </c>
      <c r="E58" s="392"/>
      <c r="F58" s="392"/>
      <c r="G58" s="392"/>
      <c r="H58" s="392"/>
      <c r="I58" s="392"/>
      <c r="J58" s="392"/>
      <c r="K58" s="262"/>
    </row>
    <row r="59" spans="2:11" s="1" customFormat="1" ht="15" customHeight="1">
      <c r="B59" s="261"/>
      <c r="C59" s="266"/>
      <c r="D59" s="392" t="s">
        <v>797</v>
      </c>
      <c r="E59" s="392"/>
      <c r="F59" s="392"/>
      <c r="G59" s="392"/>
      <c r="H59" s="392"/>
      <c r="I59" s="392"/>
      <c r="J59" s="392"/>
      <c r="K59" s="262"/>
    </row>
    <row r="60" spans="2:11" s="1" customFormat="1" ht="15" customHeight="1">
      <c r="B60" s="261"/>
      <c r="C60" s="266"/>
      <c r="D60" s="392" t="s">
        <v>798</v>
      </c>
      <c r="E60" s="392"/>
      <c r="F60" s="392"/>
      <c r="G60" s="392"/>
      <c r="H60" s="392"/>
      <c r="I60" s="392"/>
      <c r="J60" s="392"/>
      <c r="K60" s="262"/>
    </row>
    <row r="61" spans="2:11" s="1" customFormat="1" ht="15" customHeight="1">
      <c r="B61" s="261"/>
      <c r="C61" s="266"/>
      <c r="D61" s="392" t="s">
        <v>799</v>
      </c>
      <c r="E61" s="392"/>
      <c r="F61" s="392"/>
      <c r="G61" s="392"/>
      <c r="H61" s="392"/>
      <c r="I61" s="392"/>
      <c r="J61" s="392"/>
      <c r="K61" s="262"/>
    </row>
    <row r="62" spans="2:11" s="1" customFormat="1" ht="15" customHeight="1">
      <c r="B62" s="261"/>
      <c r="C62" s="266"/>
      <c r="D62" s="394" t="s">
        <v>800</v>
      </c>
      <c r="E62" s="394"/>
      <c r="F62" s="394"/>
      <c r="G62" s="394"/>
      <c r="H62" s="394"/>
      <c r="I62" s="394"/>
      <c r="J62" s="394"/>
      <c r="K62" s="262"/>
    </row>
    <row r="63" spans="2:11" s="1" customFormat="1" ht="15" customHeight="1">
      <c r="B63" s="261"/>
      <c r="C63" s="266"/>
      <c r="D63" s="392" t="s">
        <v>801</v>
      </c>
      <c r="E63" s="392"/>
      <c r="F63" s="392"/>
      <c r="G63" s="392"/>
      <c r="H63" s="392"/>
      <c r="I63" s="392"/>
      <c r="J63" s="392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2" t="s">
        <v>802</v>
      </c>
      <c r="E65" s="392"/>
      <c r="F65" s="392"/>
      <c r="G65" s="392"/>
      <c r="H65" s="392"/>
      <c r="I65" s="392"/>
      <c r="J65" s="392"/>
      <c r="K65" s="262"/>
    </row>
    <row r="66" spans="2:11" s="1" customFormat="1" ht="15" customHeight="1">
      <c r="B66" s="261"/>
      <c r="C66" s="266"/>
      <c r="D66" s="394" t="s">
        <v>803</v>
      </c>
      <c r="E66" s="394"/>
      <c r="F66" s="394"/>
      <c r="G66" s="394"/>
      <c r="H66" s="394"/>
      <c r="I66" s="394"/>
      <c r="J66" s="394"/>
      <c r="K66" s="262"/>
    </row>
    <row r="67" spans="2:11" s="1" customFormat="1" ht="15" customHeight="1">
      <c r="B67" s="261"/>
      <c r="C67" s="266"/>
      <c r="D67" s="392" t="s">
        <v>804</v>
      </c>
      <c r="E67" s="392"/>
      <c r="F67" s="392"/>
      <c r="G67" s="392"/>
      <c r="H67" s="392"/>
      <c r="I67" s="392"/>
      <c r="J67" s="392"/>
      <c r="K67" s="262"/>
    </row>
    <row r="68" spans="2:11" s="1" customFormat="1" ht="15" customHeight="1">
      <c r="B68" s="261"/>
      <c r="C68" s="266"/>
      <c r="D68" s="392" t="s">
        <v>805</v>
      </c>
      <c r="E68" s="392"/>
      <c r="F68" s="392"/>
      <c r="G68" s="392"/>
      <c r="H68" s="392"/>
      <c r="I68" s="392"/>
      <c r="J68" s="392"/>
      <c r="K68" s="262"/>
    </row>
    <row r="69" spans="2:11" s="1" customFormat="1" ht="15" customHeight="1">
      <c r="B69" s="261"/>
      <c r="C69" s="266"/>
      <c r="D69" s="392" t="s">
        <v>806</v>
      </c>
      <c r="E69" s="392"/>
      <c r="F69" s="392"/>
      <c r="G69" s="392"/>
      <c r="H69" s="392"/>
      <c r="I69" s="392"/>
      <c r="J69" s="392"/>
      <c r="K69" s="262"/>
    </row>
    <row r="70" spans="2:11" s="1" customFormat="1" ht="15" customHeight="1">
      <c r="B70" s="261"/>
      <c r="C70" s="266"/>
      <c r="D70" s="392" t="s">
        <v>807</v>
      </c>
      <c r="E70" s="392"/>
      <c r="F70" s="392"/>
      <c r="G70" s="392"/>
      <c r="H70" s="392"/>
      <c r="I70" s="392"/>
      <c r="J70" s="392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87" t="s">
        <v>808</v>
      </c>
      <c r="D75" s="387"/>
      <c r="E75" s="387"/>
      <c r="F75" s="387"/>
      <c r="G75" s="387"/>
      <c r="H75" s="387"/>
      <c r="I75" s="387"/>
      <c r="J75" s="387"/>
      <c r="K75" s="279"/>
    </row>
    <row r="76" spans="2:11" s="1" customFormat="1" ht="17.25" customHeight="1">
      <c r="B76" s="278"/>
      <c r="C76" s="280" t="s">
        <v>809</v>
      </c>
      <c r="D76" s="280"/>
      <c r="E76" s="280"/>
      <c r="F76" s="280" t="s">
        <v>810</v>
      </c>
      <c r="G76" s="281"/>
      <c r="H76" s="280" t="s">
        <v>55</v>
      </c>
      <c r="I76" s="280" t="s">
        <v>58</v>
      </c>
      <c r="J76" s="280" t="s">
        <v>811</v>
      </c>
      <c r="K76" s="279"/>
    </row>
    <row r="77" spans="2:11" s="1" customFormat="1" ht="17.25" customHeight="1">
      <c r="B77" s="278"/>
      <c r="C77" s="282" t="s">
        <v>812</v>
      </c>
      <c r="D77" s="282"/>
      <c r="E77" s="282"/>
      <c r="F77" s="283" t="s">
        <v>813</v>
      </c>
      <c r="G77" s="284"/>
      <c r="H77" s="282"/>
      <c r="I77" s="282"/>
      <c r="J77" s="282" t="s">
        <v>814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54</v>
      </c>
      <c r="D79" s="287"/>
      <c r="E79" s="287"/>
      <c r="F79" s="288" t="s">
        <v>815</v>
      </c>
      <c r="G79" s="289"/>
      <c r="H79" s="267" t="s">
        <v>816</v>
      </c>
      <c r="I79" s="267" t="s">
        <v>817</v>
      </c>
      <c r="J79" s="267">
        <v>20</v>
      </c>
      <c r="K79" s="279"/>
    </row>
    <row r="80" spans="2:11" s="1" customFormat="1" ht="15" customHeight="1">
      <c r="B80" s="278"/>
      <c r="C80" s="267" t="s">
        <v>818</v>
      </c>
      <c r="D80" s="267"/>
      <c r="E80" s="267"/>
      <c r="F80" s="288" t="s">
        <v>815</v>
      </c>
      <c r="G80" s="289"/>
      <c r="H80" s="267" t="s">
        <v>819</v>
      </c>
      <c r="I80" s="267" t="s">
        <v>817</v>
      </c>
      <c r="J80" s="267">
        <v>120</v>
      </c>
      <c r="K80" s="279"/>
    </row>
    <row r="81" spans="2:11" s="1" customFormat="1" ht="15" customHeight="1">
      <c r="B81" s="290"/>
      <c r="C81" s="267" t="s">
        <v>820</v>
      </c>
      <c r="D81" s="267"/>
      <c r="E81" s="267"/>
      <c r="F81" s="288" t="s">
        <v>821</v>
      </c>
      <c r="G81" s="289"/>
      <c r="H81" s="267" t="s">
        <v>822</v>
      </c>
      <c r="I81" s="267" t="s">
        <v>817</v>
      </c>
      <c r="J81" s="267">
        <v>50</v>
      </c>
      <c r="K81" s="279"/>
    </row>
    <row r="82" spans="2:11" s="1" customFormat="1" ht="15" customHeight="1">
      <c r="B82" s="290"/>
      <c r="C82" s="267" t="s">
        <v>823</v>
      </c>
      <c r="D82" s="267"/>
      <c r="E82" s="267"/>
      <c r="F82" s="288" t="s">
        <v>815</v>
      </c>
      <c r="G82" s="289"/>
      <c r="H82" s="267" t="s">
        <v>824</v>
      </c>
      <c r="I82" s="267" t="s">
        <v>825</v>
      </c>
      <c r="J82" s="267"/>
      <c r="K82" s="279"/>
    </row>
    <row r="83" spans="2:11" s="1" customFormat="1" ht="15" customHeight="1">
      <c r="B83" s="290"/>
      <c r="C83" s="291" t="s">
        <v>826</v>
      </c>
      <c r="D83" s="291"/>
      <c r="E83" s="291"/>
      <c r="F83" s="292" t="s">
        <v>821</v>
      </c>
      <c r="G83" s="291"/>
      <c r="H83" s="291" t="s">
        <v>827</v>
      </c>
      <c r="I83" s="291" t="s">
        <v>817</v>
      </c>
      <c r="J83" s="291">
        <v>15</v>
      </c>
      <c r="K83" s="279"/>
    </row>
    <row r="84" spans="2:11" s="1" customFormat="1" ht="15" customHeight="1">
      <c r="B84" s="290"/>
      <c r="C84" s="291" t="s">
        <v>828</v>
      </c>
      <c r="D84" s="291"/>
      <c r="E84" s="291"/>
      <c r="F84" s="292" t="s">
        <v>821</v>
      </c>
      <c r="G84" s="291"/>
      <c r="H84" s="291" t="s">
        <v>829</v>
      </c>
      <c r="I84" s="291" t="s">
        <v>817</v>
      </c>
      <c r="J84" s="291">
        <v>15</v>
      </c>
      <c r="K84" s="279"/>
    </row>
    <row r="85" spans="2:11" s="1" customFormat="1" ht="15" customHeight="1">
      <c r="B85" s="290"/>
      <c r="C85" s="291" t="s">
        <v>830</v>
      </c>
      <c r="D85" s="291"/>
      <c r="E85" s="291"/>
      <c r="F85" s="292" t="s">
        <v>821</v>
      </c>
      <c r="G85" s="291"/>
      <c r="H85" s="291" t="s">
        <v>831</v>
      </c>
      <c r="I85" s="291" t="s">
        <v>817</v>
      </c>
      <c r="J85" s="291">
        <v>20</v>
      </c>
      <c r="K85" s="279"/>
    </row>
    <row r="86" spans="2:11" s="1" customFormat="1" ht="15" customHeight="1">
      <c r="B86" s="290"/>
      <c r="C86" s="291" t="s">
        <v>832</v>
      </c>
      <c r="D86" s="291"/>
      <c r="E86" s="291"/>
      <c r="F86" s="292" t="s">
        <v>821</v>
      </c>
      <c r="G86" s="291"/>
      <c r="H86" s="291" t="s">
        <v>833</v>
      </c>
      <c r="I86" s="291" t="s">
        <v>817</v>
      </c>
      <c r="J86" s="291">
        <v>20</v>
      </c>
      <c r="K86" s="279"/>
    </row>
    <row r="87" spans="2:11" s="1" customFormat="1" ht="15" customHeight="1">
      <c r="B87" s="290"/>
      <c r="C87" s="267" t="s">
        <v>834</v>
      </c>
      <c r="D87" s="267"/>
      <c r="E87" s="267"/>
      <c r="F87" s="288" t="s">
        <v>821</v>
      </c>
      <c r="G87" s="289"/>
      <c r="H87" s="267" t="s">
        <v>835</v>
      </c>
      <c r="I87" s="267" t="s">
        <v>817</v>
      </c>
      <c r="J87" s="267">
        <v>50</v>
      </c>
      <c r="K87" s="279"/>
    </row>
    <row r="88" spans="2:11" s="1" customFormat="1" ht="15" customHeight="1">
      <c r="B88" s="290"/>
      <c r="C88" s="267" t="s">
        <v>836</v>
      </c>
      <c r="D88" s="267"/>
      <c r="E88" s="267"/>
      <c r="F88" s="288" t="s">
        <v>821</v>
      </c>
      <c r="G88" s="289"/>
      <c r="H88" s="267" t="s">
        <v>837</v>
      </c>
      <c r="I88" s="267" t="s">
        <v>817</v>
      </c>
      <c r="J88" s="267">
        <v>20</v>
      </c>
      <c r="K88" s="279"/>
    </row>
    <row r="89" spans="2:11" s="1" customFormat="1" ht="15" customHeight="1">
      <c r="B89" s="290"/>
      <c r="C89" s="267" t="s">
        <v>838</v>
      </c>
      <c r="D89" s="267"/>
      <c r="E89" s="267"/>
      <c r="F89" s="288" t="s">
        <v>821</v>
      </c>
      <c r="G89" s="289"/>
      <c r="H89" s="267" t="s">
        <v>839</v>
      </c>
      <c r="I89" s="267" t="s">
        <v>817</v>
      </c>
      <c r="J89" s="267">
        <v>20</v>
      </c>
      <c r="K89" s="279"/>
    </row>
    <row r="90" spans="2:11" s="1" customFormat="1" ht="15" customHeight="1">
      <c r="B90" s="290"/>
      <c r="C90" s="267" t="s">
        <v>840</v>
      </c>
      <c r="D90" s="267"/>
      <c r="E90" s="267"/>
      <c r="F90" s="288" t="s">
        <v>821</v>
      </c>
      <c r="G90" s="289"/>
      <c r="H90" s="267" t="s">
        <v>841</v>
      </c>
      <c r="I90" s="267" t="s">
        <v>817</v>
      </c>
      <c r="J90" s="267">
        <v>50</v>
      </c>
      <c r="K90" s="279"/>
    </row>
    <row r="91" spans="2:11" s="1" customFormat="1" ht="15" customHeight="1">
      <c r="B91" s="290"/>
      <c r="C91" s="267" t="s">
        <v>842</v>
      </c>
      <c r="D91" s="267"/>
      <c r="E91" s="267"/>
      <c r="F91" s="288" t="s">
        <v>821</v>
      </c>
      <c r="G91" s="289"/>
      <c r="H91" s="267" t="s">
        <v>842</v>
      </c>
      <c r="I91" s="267" t="s">
        <v>817</v>
      </c>
      <c r="J91" s="267">
        <v>50</v>
      </c>
      <c r="K91" s="279"/>
    </row>
    <row r="92" spans="2:11" s="1" customFormat="1" ht="15" customHeight="1">
      <c r="B92" s="290"/>
      <c r="C92" s="267" t="s">
        <v>843</v>
      </c>
      <c r="D92" s="267"/>
      <c r="E92" s="267"/>
      <c r="F92" s="288" t="s">
        <v>821</v>
      </c>
      <c r="G92" s="289"/>
      <c r="H92" s="267" t="s">
        <v>844</v>
      </c>
      <c r="I92" s="267" t="s">
        <v>817</v>
      </c>
      <c r="J92" s="267">
        <v>255</v>
      </c>
      <c r="K92" s="279"/>
    </row>
    <row r="93" spans="2:11" s="1" customFormat="1" ht="15" customHeight="1">
      <c r="B93" s="290"/>
      <c r="C93" s="267" t="s">
        <v>845</v>
      </c>
      <c r="D93" s="267"/>
      <c r="E93" s="267"/>
      <c r="F93" s="288" t="s">
        <v>815</v>
      </c>
      <c r="G93" s="289"/>
      <c r="H93" s="267" t="s">
        <v>846</v>
      </c>
      <c r="I93" s="267" t="s">
        <v>847</v>
      </c>
      <c r="J93" s="267"/>
      <c r="K93" s="279"/>
    </row>
    <row r="94" spans="2:11" s="1" customFormat="1" ht="15" customHeight="1">
      <c r="B94" s="290"/>
      <c r="C94" s="267" t="s">
        <v>848</v>
      </c>
      <c r="D94" s="267"/>
      <c r="E94" s="267"/>
      <c r="F94" s="288" t="s">
        <v>815</v>
      </c>
      <c r="G94" s="289"/>
      <c r="H94" s="267" t="s">
        <v>849</v>
      </c>
      <c r="I94" s="267" t="s">
        <v>850</v>
      </c>
      <c r="J94" s="267"/>
      <c r="K94" s="279"/>
    </row>
    <row r="95" spans="2:11" s="1" customFormat="1" ht="15" customHeight="1">
      <c r="B95" s="290"/>
      <c r="C95" s="267" t="s">
        <v>851</v>
      </c>
      <c r="D95" s="267"/>
      <c r="E95" s="267"/>
      <c r="F95" s="288" t="s">
        <v>815</v>
      </c>
      <c r="G95" s="289"/>
      <c r="H95" s="267" t="s">
        <v>851</v>
      </c>
      <c r="I95" s="267" t="s">
        <v>850</v>
      </c>
      <c r="J95" s="267"/>
      <c r="K95" s="279"/>
    </row>
    <row r="96" spans="2:11" s="1" customFormat="1" ht="15" customHeight="1">
      <c r="B96" s="290"/>
      <c r="C96" s="267" t="s">
        <v>39</v>
      </c>
      <c r="D96" s="267"/>
      <c r="E96" s="267"/>
      <c r="F96" s="288" t="s">
        <v>815</v>
      </c>
      <c r="G96" s="289"/>
      <c r="H96" s="267" t="s">
        <v>852</v>
      </c>
      <c r="I96" s="267" t="s">
        <v>850</v>
      </c>
      <c r="J96" s="267"/>
      <c r="K96" s="279"/>
    </row>
    <row r="97" spans="2:11" s="1" customFormat="1" ht="15" customHeight="1">
      <c r="B97" s="290"/>
      <c r="C97" s="267" t="s">
        <v>49</v>
      </c>
      <c r="D97" s="267"/>
      <c r="E97" s="267"/>
      <c r="F97" s="288" t="s">
        <v>815</v>
      </c>
      <c r="G97" s="289"/>
      <c r="H97" s="267" t="s">
        <v>853</v>
      </c>
      <c r="I97" s="267" t="s">
        <v>850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87" t="s">
        <v>854</v>
      </c>
      <c r="D102" s="387"/>
      <c r="E102" s="387"/>
      <c r="F102" s="387"/>
      <c r="G102" s="387"/>
      <c r="H102" s="387"/>
      <c r="I102" s="387"/>
      <c r="J102" s="387"/>
      <c r="K102" s="279"/>
    </row>
    <row r="103" spans="2:11" s="1" customFormat="1" ht="17.25" customHeight="1">
      <c r="B103" s="278"/>
      <c r="C103" s="280" t="s">
        <v>809</v>
      </c>
      <c r="D103" s="280"/>
      <c r="E103" s="280"/>
      <c r="F103" s="280" t="s">
        <v>810</v>
      </c>
      <c r="G103" s="281"/>
      <c r="H103" s="280" t="s">
        <v>55</v>
      </c>
      <c r="I103" s="280" t="s">
        <v>58</v>
      </c>
      <c r="J103" s="280" t="s">
        <v>811</v>
      </c>
      <c r="K103" s="279"/>
    </row>
    <row r="104" spans="2:11" s="1" customFormat="1" ht="17.25" customHeight="1">
      <c r="B104" s="278"/>
      <c r="C104" s="282" t="s">
        <v>812</v>
      </c>
      <c r="D104" s="282"/>
      <c r="E104" s="282"/>
      <c r="F104" s="283" t="s">
        <v>813</v>
      </c>
      <c r="G104" s="284"/>
      <c r="H104" s="282"/>
      <c r="I104" s="282"/>
      <c r="J104" s="282" t="s">
        <v>814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54</v>
      </c>
      <c r="D106" s="287"/>
      <c r="E106" s="287"/>
      <c r="F106" s="288" t="s">
        <v>815</v>
      </c>
      <c r="G106" s="267"/>
      <c r="H106" s="267" t="s">
        <v>855</v>
      </c>
      <c r="I106" s="267" t="s">
        <v>817</v>
      </c>
      <c r="J106" s="267">
        <v>20</v>
      </c>
      <c r="K106" s="279"/>
    </row>
    <row r="107" spans="2:11" s="1" customFormat="1" ht="15" customHeight="1">
      <c r="B107" s="278"/>
      <c r="C107" s="267" t="s">
        <v>818</v>
      </c>
      <c r="D107" s="267"/>
      <c r="E107" s="267"/>
      <c r="F107" s="288" t="s">
        <v>815</v>
      </c>
      <c r="G107" s="267"/>
      <c r="H107" s="267" t="s">
        <v>855</v>
      </c>
      <c r="I107" s="267" t="s">
        <v>817</v>
      </c>
      <c r="J107" s="267">
        <v>120</v>
      </c>
      <c r="K107" s="279"/>
    </row>
    <row r="108" spans="2:11" s="1" customFormat="1" ht="15" customHeight="1">
      <c r="B108" s="290"/>
      <c r="C108" s="267" t="s">
        <v>820</v>
      </c>
      <c r="D108" s="267"/>
      <c r="E108" s="267"/>
      <c r="F108" s="288" t="s">
        <v>821</v>
      </c>
      <c r="G108" s="267"/>
      <c r="H108" s="267" t="s">
        <v>855</v>
      </c>
      <c r="I108" s="267" t="s">
        <v>817</v>
      </c>
      <c r="J108" s="267">
        <v>50</v>
      </c>
      <c r="K108" s="279"/>
    </row>
    <row r="109" spans="2:11" s="1" customFormat="1" ht="15" customHeight="1">
      <c r="B109" s="290"/>
      <c r="C109" s="267" t="s">
        <v>823</v>
      </c>
      <c r="D109" s="267"/>
      <c r="E109" s="267"/>
      <c r="F109" s="288" t="s">
        <v>815</v>
      </c>
      <c r="G109" s="267"/>
      <c r="H109" s="267" t="s">
        <v>855</v>
      </c>
      <c r="I109" s="267" t="s">
        <v>825</v>
      </c>
      <c r="J109" s="267"/>
      <c r="K109" s="279"/>
    </row>
    <row r="110" spans="2:11" s="1" customFormat="1" ht="15" customHeight="1">
      <c r="B110" s="290"/>
      <c r="C110" s="267" t="s">
        <v>834</v>
      </c>
      <c r="D110" s="267"/>
      <c r="E110" s="267"/>
      <c r="F110" s="288" t="s">
        <v>821</v>
      </c>
      <c r="G110" s="267"/>
      <c r="H110" s="267" t="s">
        <v>855</v>
      </c>
      <c r="I110" s="267" t="s">
        <v>817</v>
      </c>
      <c r="J110" s="267">
        <v>50</v>
      </c>
      <c r="K110" s="279"/>
    </row>
    <row r="111" spans="2:11" s="1" customFormat="1" ht="15" customHeight="1">
      <c r="B111" s="290"/>
      <c r="C111" s="267" t="s">
        <v>842</v>
      </c>
      <c r="D111" s="267"/>
      <c r="E111" s="267"/>
      <c r="F111" s="288" t="s">
        <v>821</v>
      </c>
      <c r="G111" s="267"/>
      <c r="H111" s="267" t="s">
        <v>855</v>
      </c>
      <c r="I111" s="267" t="s">
        <v>817</v>
      </c>
      <c r="J111" s="267">
        <v>50</v>
      </c>
      <c r="K111" s="279"/>
    </row>
    <row r="112" spans="2:11" s="1" customFormat="1" ht="15" customHeight="1">
      <c r="B112" s="290"/>
      <c r="C112" s="267" t="s">
        <v>840</v>
      </c>
      <c r="D112" s="267"/>
      <c r="E112" s="267"/>
      <c r="F112" s="288" t="s">
        <v>821</v>
      </c>
      <c r="G112" s="267"/>
      <c r="H112" s="267" t="s">
        <v>855</v>
      </c>
      <c r="I112" s="267" t="s">
        <v>817</v>
      </c>
      <c r="J112" s="267">
        <v>50</v>
      </c>
      <c r="K112" s="279"/>
    </row>
    <row r="113" spans="2:11" s="1" customFormat="1" ht="15" customHeight="1">
      <c r="B113" s="290"/>
      <c r="C113" s="267" t="s">
        <v>54</v>
      </c>
      <c r="D113" s="267"/>
      <c r="E113" s="267"/>
      <c r="F113" s="288" t="s">
        <v>815</v>
      </c>
      <c r="G113" s="267"/>
      <c r="H113" s="267" t="s">
        <v>856</v>
      </c>
      <c r="I113" s="267" t="s">
        <v>817</v>
      </c>
      <c r="J113" s="267">
        <v>20</v>
      </c>
      <c r="K113" s="279"/>
    </row>
    <row r="114" spans="2:11" s="1" customFormat="1" ht="15" customHeight="1">
      <c r="B114" s="290"/>
      <c r="C114" s="267" t="s">
        <v>857</v>
      </c>
      <c r="D114" s="267"/>
      <c r="E114" s="267"/>
      <c r="F114" s="288" t="s">
        <v>815</v>
      </c>
      <c r="G114" s="267"/>
      <c r="H114" s="267" t="s">
        <v>858</v>
      </c>
      <c r="I114" s="267" t="s">
        <v>817</v>
      </c>
      <c r="J114" s="267">
        <v>120</v>
      </c>
      <c r="K114" s="279"/>
    </row>
    <row r="115" spans="2:11" s="1" customFormat="1" ht="15" customHeight="1">
      <c r="B115" s="290"/>
      <c r="C115" s="267" t="s">
        <v>39</v>
      </c>
      <c r="D115" s="267"/>
      <c r="E115" s="267"/>
      <c r="F115" s="288" t="s">
        <v>815</v>
      </c>
      <c r="G115" s="267"/>
      <c r="H115" s="267" t="s">
        <v>859</v>
      </c>
      <c r="I115" s="267" t="s">
        <v>850</v>
      </c>
      <c r="J115" s="267"/>
      <c r="K115" s="279"/>
    </row>
    <row r="116" spans="2:11" s="1" customFormat="1" ht="15" customHeight="1">
      <c r="B116" s="290"/>
      <c r="C116" s="267" t="s">
        <v>49</v>
      </c>
      <c r="D116" s="267"/>
      <c r="E116" s="267"/>
      <c r="F116" s="288" t="s">
        <v>815</v>
      </c>
      <c r="G116" s="267"/>
      <c r="H116" s="267" t="s">
        <v>860</v>
      </c>
      <c r="I116" s="267" t="s">
        <v>850</v>
      </c>
      <c r="J116" s="267"/>
      <c r="K116" s="279"/>
    </row>
    <row r="117" spans="2:11" s="1" customFormat="1" ht="15" customHeight="1">
      <c r="B117" s="290"/>
      <c r="C117" s="267" t="s">
        <v>58</v>
      </c>
      <c r="D117" s="267"/>
      <c r="E117" s="267"/>
      <c r="F117" s="288" t="s">
        <v>815</v>
      </c>
      <c r="G117" s="267"/>
      <c r="H117" s="267" t="s">
        <v>861</v>
      </c>
      <c r="I117" s="267" t="s">
        <v>862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88" t="s">
        <v>863</v>
      </c>
      <c r="D122" s="388"/>
      <c r="E122" s="388"/>
      <c r="F122" s="388"/>
      <c r="G122" s="388"/>
      <c r="H122" s="388"/>
      <c r="I122" s="388"/>
      <c r="J122" s="388"/>
      <c r="K122" s="307"/>
    </row>
    <row r="123" spans="2:11" s="1" customFormat="1" ht="17.25" customHeight="1">
      <c r="B123" s="308"/>
      <c r="C123" s="280" t="s">
        <v>809</v>
      </c>
      <c r="D123" s="280"/>
      <c r="E123" s="280"/>
      <c r="F123" s="280" t="s">
        <v>810</v>
      </c>
      <c r="G123" s="281"/>
      <c r="H123" s="280" t="s">
        <v>55</v>
      </c>
      <c r="I123" s="280" t="s">
        <v>58</v>
      </c>
      <c r="J123" s="280" t="s">
        <v>811</v>
      </c>
      <c r="K123" s="309"/>
    </row>
    <row r="124" spans="2:11" s="1" customFormat="1" ht="17.25" customHeight="1">
      <c r="B124" s="308"/>
      <c r="C124" s="282" t="s">
        <v>812</v>
      </c>
      <c r="D124" s="282"/>
      <c r="E124" s="282"/>
      <c r="F124" s="283" t="s">
        <v>813</v>
      </c>
      <c r="G124" s="284"/>
      <c r="H124" s="282"/>
      <c r="I124" s="282"/>
      <c r="J124" s="282" t="s">
        <v>814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818</v>
      </c>
      <c r="D126" s="287"/>
      <c r="E126" s="287"/>
      <c r="F126" s="288" t="s">
        <v>815</v>
      </c>
      <c r="G126" s="267"/>
      <c r="H126" s="267" t="s">
        <v>855</v>
      </c>
      <c r="I126" s="267" t="s">
        <v>817</v>
      </c>
      <c r="J126" s="267">
        <v>120</v>
      </c>
      <c r="K126" s="313"/>
    </row>
    <row r="127" spans="2:11" s="1" customFormat="1" ht="15" customHeight="1">
      <c r="B127" s="310"/>
      <c r="C127" s="267" t="s">
        <v>864</v>
      </c>
      <c r="D127" s="267"/>
      <c r="E127" s="267"/>
      <c r="F127" s="288" t="s">
        <v>815</v>
      </c>
      <c r="G127" s="267"/>
      <c r="H127" s="267" t="s">
        <v>865</v>
      </c>
      <c r="I127" s="267" t="s">
        <v>817</v>
      </c>
      <c r="J127" s="267" t="s">
        <v>866</v>
      </c>
      <c r="K127" s="313"/>
    </row>
    <row r="128" spans="2:11" s="1" customFormat="1" ht="15" customHeight="1">
      <c r="B128" s="310"/>
      <c r="C128" s="267" t="s">
        <v>763</v>
      </c>
      <c r="D128" s="267"/>
      <c r="E128" s="267"/>
      <c r="F128" s="288" t="s">
        <v>815</v>
      </c>
      <c r="G128" s="267"/>
      <c r="H128" s="267" t="s">
        <v>867</v>
      </c>
      <c r="I128" s="267" t="s">
        <v>817</v>
      </c>
      <c r="J128" s="267" t="s">
        <v>866</v>
      </c>
      <c r="K128" s="313"/>
    </row>
    <row r="129" spans="2:11" s="1" customFormat="1" ht="15" customHeight="1">
      <c r="B129" s="310"/>
      <c r="C129" s="267" t="s">
        <v>826</v>
      </c>
      <c r="D129" s="267"/>
      <c r="E129" s="267"/>
      <c r="F129" s="288" t="s">
        <v>821</v>
      </c>
      <c r="G129" s="267"/>
      <c r="H129" s="267" t="s">
        <v>827</v>
      </c>
      <c r="I129" s="267" t="s">
        <v>817</v>
      </c>
      <c r="J129" s="267">
        <v>15</v>
      </c>
      <c r="K129" s="313"/>
    </row>
    <row r="130" spans="2:11" s="1" customFormat="1" ht="15" customHeight="1">
      <c r="B130" s="310"/>
      <c r="C130" s="291" t="s">
        <v>828</v>
      </c>
      <c r="D130" s="291"/>
      <c r="E130" s="291"/>
      <c r="F130" s="292" t="s">
        <v>821</v>
      </c>
      <c r="G130" s="291"/>
      <c r="H130" s="291" t="s">
        <v>829</v>
      </c>
      <c r="I130" s="291" t="s">
        <v>817</v>
      </c>
      <c r="J130" s="291">
        <v>15</v>
      </c>
      <c r="K130" s="313"/>
    </row>
    <row r="131" spans="2:11" s="1" customFormat="1" ht="15" customHeight="1">
      <c r="B131" s="310"/>
      <c r="C131" s="291" t="s">
        <v>830</v>
      </c>
      <c r="D131" s="291"/>
      <c r="E131" s="291"/>
      <c r="F131" s="292" t="s">
        <v>821</v>
      </c>
      <c r="G131" s="291"/>
      <c r="H131" s="291" t="s">
        <v>831</v>
      </c>
      <c r="I131" s="291" t="s">
        <v>817</v>
      </c>
      <c r="J131" s="291">
        <v>20</v>
      </c>
      <c r="K131" s="313"/>
    </row>
    <row r="132" spans="2:11" s="1" customFormat="1" ht="15" customHeight="1">
      <c r="B132" s="310"/>
      <c r="C132" s="291" t="s">
        <v>832</v>
      </c>
      <c r="D132" s="291"/>
      <c r="E132" s="291"/>
      <c r="F132" s="292" t="s">
        <v>821</v>
      </c>
      <c r="G132" s="291"/>
      <c r="H132" s="291" t="s">
        <v>833</v>
      </c>
      <c r="I132" s="291" t="s">
        <v>817</v>
      </c>
      <c r="J132" s="291">
        <v>20</v>
      </c>
      <c r="K132" s="313"/>
    </row>
    <row r="133" spans="2:11" s="1" customFormat="1" ht="15" customHeight="1">
      <c r="B133" s="310"/>
      <c r="C133" s="267" t="s">
        <v>820</v>
      </c>
      <c r="D133" s="267"/>
      <c r="E133" s="267"/>
      <c r="F133" s="288" t="s">
        <v>821</v>
      </c>
      <c r="G133" s="267"/>
      <c r="H133" s="267" t="s">
        <v>855</v>
      </c>
      <c r="I133" s="267" t="s">
        <v>817</v>
      </c>
      <c r="J133" s="267">
        <v>50</v>
      </c>
      <c r="K133" s="313"/>
    </row>
    <row r="134" spans="2:11" s="1" customFormat="1" ht="15" customHeight="1">
      <c r="B134" s="310"/>
      <c r="C134" s="267" t="s">
        <v>834</v>
      </c>
      <c r="D134" s="267"/>
      <c r="E134" s="267"/>
      <c r="F134" s="288" t="s">
        <v>821</v>
      </c>
      <c r="G134" s="267"/>
      <c r="H134" s="267" t="s">
        <v>855</v>
      </c>
      <c r="I134" s="267" t="s">
        <v>817</v>
      </c>
      <c r="J134" s="267">
        <v>50</v>
      </c>
      <c r="K134" s="313"/>
    </row>
    <row r="135" spans="2:11" s="1" customFormat="1" ht="15" customHeight="1">
      <c r="B135" s="310"/>
      <c r="C135" s="267" t="s">
        <v>840</v>
      </c>
      <c r="D135" s="267"/>
      <c r="E135" s="267"/>
      <c r="F135" s="288" t="s">
        <v>821</v>
      </c>
      <c r="G135" s="267"/>
      <c r="H135" s="267" t="s">
        <v>855</v>
      </c>
      <c r="I135" s="267" t="s">
        <v>817</v>
      </c>
      <c r="J135" s="267">
        <v>50</v>
      </c>
      <c r="K135" s="313"/>
    </row>
    <row r="136" spans="2:11" s="1" customFormat="1" ht="15" customHeight="1">
      <c r="B136" s="310"/>
      <c r="C136" s="267" t="s">
        <v>842</v>
      </c>
      <c r="D136" s="267"/>
      <c r="E136" s="267"/>
      <c r="F136" s="288" t="s">
        <v>821</v>
      </c>
      <c r="G136" s="267"/>
      <c r="H136" s="267" t="s">
        <v>855</v>
      </c>
      <c r="I136" s="267" t="s">
        <v>817</v>
      </c>
      <c r="J136" s="267">
        <v>50</v>
      </c>
      <c r="K136" s="313"/>
    </row>
    <row r="137" spans="2:11" s="1" customFormat="1" ht="15" customHeight="1">
      <c r="B137" s="310"/>
      <c r="C137" s="267" t="s">
        <v>843</v>
      </c>
      <c r="D137" s="267"/>
      <c r="E137" s="267"/>
      <c r="F137" s="288" t="s">
        <v>821</v>
      </c>
      <c r="G137" s="267"/>
      <c r="H137" s="267" t="s">
        <v>868</v>
      </c>
      <c r="I137" s="267" t="s">
        <v>817</v>
      </c>
      <c r="J137" s="267">
        <v>255</v>
      </c>
      <c r="K137" s="313"/>
    </row>
    <row r="138" spans="2:11" s="1" customFormat="1" ht="15" customHeight="1">
      <c r="B138" s="310"/>
      <c r="C138" s="267" t="s">
        <v>845</v>
      </c>
      <c r="D138" s="267"/>
      <c r="E138" s="267"/>
      <c r="F138" s="288" t="s">
        <v>815</v>
      </c>
      <c r="G138" s="267"/>
      <c r="H138" s="267" t="s">
        <v>869</v>
      </c>
      <c r="I138" s="267" t="s">
        <v>847</v>
      </c>
      <c r="J138" s="267"/>
      <c r="K138" s="313"/>
    </row>
    <row r="139" spans="2:11" s="1" customFormat="1" ht="15" customHeight="1">
      <c r="B139" s="310"/>
      <c r="C139" s="267" t="s">
        <v>848</v>
      </c>
      <c r="D139" s="267"/>
      <c r="E139" s="267"/>
      <c r="F139" s="288" t="s">
        <v>815</v>
      </c>
      <c r="G139" s="267"/>
      <c r="H139" s="267" t="s">
        <v>870</v>
      </c>
      <c r="I139" s="267" t="s">
        <v>850</v>
      </c>
      <c r="J139" s="267"/>
      <c r="K139" s="313"/>
    </row>
    <row r="140" spans="2:11" s="1" customFormat="1" ht="15" customHeight="1">
      <c r="B140" s="310"/>
      <c r="C140" s="267" t="s">
        <v>851</v>
      </c>
      <c r="D140" s="267"/>
      <c r="E140" s="267"/>
      <c r="F140" s="288" t="s">
        <v>815</v>
      </c>
      <c r="G140" s="267"/>
      <c r="H140" s="267" t="s">
        <v>851</v>
      </c>
      <c r="I140" s="267" t="s">
        <v>850</v>
      </c>
      <c r="J140" s="267"/>
      <c r="K140" s="313"/>
    </row>
    <row r="141" spans="2:11" s="1" customFormat="1" ht="15" customHeight="1">
      <c r="B141" s="310"/>
      <c r="C141" s="267" t="s">
        <v>39</v>
      </c>
      <c r="D141" s="267"/>
      <c r="E141" s="267"/>
      <c r="F141" s="288" t="s">
        <v>815</v>
      </c>
      <c r="G141" s="267"/>
      <c r="H141" s="267" t="s">
        <v>871</v>
      </c>
      <c r="I141" s="267" t="s">
        <v>850</v>
      </c>
      <c r="J141" s="267"/>
      <c r="K141" s="313"/>
    </row>
    <row r="142" spans="2:11" s="1" customFormat="1" ht="15" customHeight="1">
      <c r="B142" s="310"/>
      <c r="C142" s="267" t="s">
        <v>872</v>
      </c>
      <c r="D142" s="267"/>
      <c r="E142" s="267"/>
      <c r="F142" s="288" t="s">
        <v>815</v>
      </c>
      <c r="G142" s="267"/>
      <c r="H142" s="267" t="s">
        <v>873</v>
      </c>
      <c r="I142" s="267" t="s">
        <v>850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87" t="s">
        <v>874</v>
      </c>
      <c r="D147" s="387"/>
      <c r="E147" s="387"/>
      <c r="F147" s="387"/>
      <c r="G147" s="387"/>
      <c r="H147" s="387"/>
      <c r="I147" s="387"/>
      <c r="J147" s="387"/>
      <c r="K147" s="279"/>
    </row>
    <row r="148" spans="2:11" s="1" customFormat="1" ht="17.25" customHeight="1">
      <c r="B148" s="278"/>
      <c r="C148" s="280" t="s">
        <v>809</v>
      </c>
      <c r="D148" s="280"/>
      <c r="E148" s="280"/>
      <c r="F148" s="280" t="s">
        <v>810</v>
      </c>
      <c r="G148" s="281"/>
      <c r="H148" s="280" t="s">
        <v>55</v>
      </c>
      <c r="I148" s="280" t="s">
        <v>58</v>
      </c>
      <c r="J148" s="280" t="s">
        <v>811</v>
      </c>
      <c r="K148" s="279"/>
    </row>
    <row r="149" spans="2:11" s="1" customFormat="1" ht="17.25" customHeight="1">
      <c r="B149" s="278"/>
      <c r="C149" s="282" t="s">
        <v>812</v>
      </c>
      <c r="D149" s="282"/>
      <c r="E149" s="282"/>
      <c r="F149" s="283" t="s">
        <v>813</v>
      </c>
      <c r="G149" s="284"/>
      <c r="H149" s="282"/>
      <c r="I149" s="282"/>
      <c r="J149" s="282" t="s">
        <v>814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818</v>
      </c>
      <c r="D151" s="267"/>
      <c r="E151" s="267"/>
      <c r="F151" s="318" t="s">
        <v>815</v>
      </c>
      <c r="G151" s="267"/>
      <c r="H151" s="317" t="s">
        <v>855</v>
      </c>
      <c r="I151" s="317" t="s">
        <v>817</v>
      </c>
      <c r="J151" s="317">
        <v>120</v>
      </c>
      <c r="K151" s="313"/>
    </row>
    <row r="152" spans="2:11" s="1" customFormat="1" ht="15" customHeight="1">
      <c r="B152" s="290"/>
      <c r="C152" s="317" t="s">
        <v>864</v>
      </c>
      <c r="D152" s="267"/>
      <c r="E152" s="267"/>
      <c r="F152" s="318" t="s">
        <v>815</v>
      </c>
      <c r="G152" s="267"/>
      <c r="H152" s="317" t="s">
        <v>875</v>
      </c>
      <c r="I152" s="317" t="s">
        <v>817</v>
      </c>
      <c r="J152" s="317" t="s">
        <v>866</v>
      </c>
      <c r="K152" s="313"/>
    </row>
    <row r="153" spans="2:11" s="1" customFormat="1" ht="15" customHeight="1">
      <c r="B153" s="290"/>
      <c r="C153" s="317" t="s">
        <v>763</v>
      </c>
      <c r="D153" s="267"/>
      <c r="E153" s="267"/>
      <c r="F153" s="318" t="s">
        <v>815</v>
      </c>
      <c r="G153" s="267"/>
      <c r="H153" s="317" t="s">
        <v>876</v>
      </c>
      <c r="I153" s="317" t="s">
        <v>817</v>
      </c>
      <c r="J153" s="317" t="s">
        <v>866</v>
      </c>
      <c r="K153" s="313"/>
    </row>
    <row r="154" spans="2:11" s="1" customFormat="1" ht="15" customHeight="1">
      <c r="B154" s="290"/>
      <c r="C154" s="317" t="s">
        <v>820</v>
      </c>
      <c r="D154" s="267"/>
      <c r="E154" s="267"/>
      <c r="F154" s="318" t="s">
        <v>821</v>
      </c>
      <c r="G154" s="267"/>
      <c r="H154" s="317" t="s">
        <v>855</v>
      </c>
      <c r="I154" s="317" t="s">
        <v>817</v>
      </c>
      <c r="J154" s="317">
        <v>50</v>
      </c>
      <c r="K154" s="313"/>
    </row>
    <row r="155" spans="2:11" s="1" customFormat="1" ht="15" customHeight="1">
      <c r="B155" s="290"/>
      <c r="C155" s="317" t="s">
        <v>823</v>
      </c>
      <c r="D155" s="267"/>
      <c r="E155" s="267"/>
      <c r="F155" s="318" t="s">
        <v>815</v>
      </c>
      <c r="G155" s="267"/>
      <c r="H155" s="317" t="s">
        <v>855</v>
      </c>
      <c r="I155" s="317" t="s">
        <v>825</v>
      </c>
      <c r="J155" s="317"/>
      <c r="K155" s="313"/>
    </row>
    <row r="156" spans="2:11" s="1" customFormat="1" ht="15" customHeight="1">
      <c r="B156" s="290"/>
      <c r="C156" s="317" t="s">
        <v>834</v>
      </c>
      <c r="D156" s="267"/>
      <c r="E156" s="267"/>
      <c r="F156" s="318" t="s">
        <v>821</v>
      </c>
      <c r="G156" s="267"/>
      <c r="H156" s="317" t="s">
        <v>855</v>
      </c>
      <c r="I156" s="317" t="s">
        <v>817</v>
      </c>
      <c r="J156" s="317">
        <v>50</v>
      </c>
      <c r="K156" s="313"/>
    </row>
    <row r="157" spans="2:11" s="1" customFormat="1" ht="15" customHeight="1">
      <c r="B157" s="290"/>
      <c r="C157" s="317" t="s">
        <v>842</v>
      </c>
      <c r="D157" s="267"/>
      <c r="E157" s="267"/>
      <c r="F157" s="318" t="s">
        <v>821</v>
      </c>
      <c r="G157" s="267"/>
      <c r="H157" s="317" t="s">
        <v>855</v>
      </c>
      <c r="I157" s="317" t="s">
        <v>817</v>
      </c>
      <c r="J157" s="317">
        <v>50</v>
      </c>
      <c r="K157" s="313"/>
    </row>
    <row r="158" spans="2:11" s="1" customFormat="1" ht="15" customHeight="1">
      <c r="B158" s="290"/>
      <c r="C158" s="317" t="s">
        <v>840</v>
      </c>
      <c r="D158" s="267"/>
      <c r="E158" s="267"/>
      <c r="F158" s="318" t="s">
        <v>821</v>
      </c>
      <c r="G158" s="267"/>
      <c r="H158" s="317" t="s">
        <v>855</v>
      </c>
      <c r="I158" s="317" t="s">
        <v>817</v>
      </c>
      <c r="J158" s="317">
        <v>50</v>
      </c>
      <c r="K158" s="313"/>
    </row>
    <row r="159" spans="2:11" s="1" customFormat="1" ht="15" customHeight="1">
      <c r="B159" s="290"/>
      <c r="C159" s="317" t="s">
        <v>101</v>
      </c>
      <c r="D159" s="267"/>
      <c r="E159" s="267"/>
      <c r="F159" s="318" t="s">
        <v>815</v>
      </c>
      <c r="G159" s="267"/>
      <c r="H159" s="317" t="s">
        <v>877</v>
      </c>
      <c r="I159" s="317" t="s">
        <v>817</v>
      </c>
      <c r="J159" s="317" t="s">
        <v>878</v>
      </c>
      <c r="K159" s="313"/>
    </row>
    <row r="160" spans="2:11" s="1" customFormat="1" ht="15" customHeight="1">
      <c r="B160" s="290"/>
      <c r="C160" s="317" t="s">
        <v>879</v>
      </c>
      <c r="D160" s="267"/>
      <c r="E160" s="267"/>
      <c r="F160" s="318" t="s">
        <v>815</v>
      </c>
      <c r="G160" s="267"/>
      <c r="H160" s="317" t="s">
        <v>880</v>
      </c>
      <c r="I160" s="317" t="s">
        <v>850</v>
      </c>
      <c r="J160" s="317"/>
      <c r="K160" s="313"/>
    </row>
    <row r="161" spans="2:11" s="1" customFormat="1" ht="15" customHeight="1">
      <c r="B161" s="319"/>
      <c r="C161" s="320"/>
      <c r="D161" s="320"/>
      <c r="E161" s="320"/>
      <c r="F161" s="320"/>
      <c r="G161" s="320"/>
      <c r="H161" s="320"/>
      <c r="I161" s="320"/>
      <c r="J161" s="320"/>
      <c r="K161" s="321"/>
    </row>
    <row r="162" spans="2:11" s="1" customFormat="1" ht="18.75" customHeight="1">
      <c r="B162" s="301"/>
      <c r="C162" s="311"/>
      <c r="D162" s="311"/>
      <c r="E162" s="311"/>
      <c r="F162" s="322"/>
      <c r="G162" s="311"/>
      <c r="H162" s="311"/>
      <c r="I162" s="311"/>
      <c r="J162" s="311"/>
      <c r="K162" s="301"/>
    </row>
    <row r="163" spans="2:11" s="1" customFormat="1" ht="18.75" customHeight="1">
      <c r="B163" s="301"/>
      <c r="C163" s="311"/>
      <c r="D163" s="311"/>
      <c r="E163" s="311"/>
      <c r="F163" s="322"/>
      <c r="G163" s="311"/>
      <c r="H163" s="311"/>
      <c r="I163" s="311"/>
      <c r="J163" s="311"/>
      <c r="K163" s="301"/>
    </row>
    <row r="164" spans="2:11" s="1" customFormat="1" ht="18.75" customHeight="1">
      <c r="B164" s="301"/>
      <c r="C164" s="311"/>
      <c r="D164" s="311"/>
      <c r="E164" s="311"/>
      <c r="F164" s="322"/>
      <c r="G164" s="311"/>
      <c r="H164" s="311"/>
      <c r="I164" s="311"/>
      <c r="J164" s="311"/>
      <c r="K164" s="301"/>
    </row>
    <row r="165" spans="2:11" s="1" customFormat="1" ht="18.75" customHeight="1">
      <c r="B165" s="301"/>
      <c r="C165" s="311"/>
      <c r="D165" s="311"/>
      <c r="E165" s="311"/>
      <c r="F165" s="322"/>
      <c r="G165" s="311"/>
      <c r="H165" s="311"/>
      <c r="I165" s="311"/>
      <c r="J165" s="311"/>
      <c r="K165" s="301"/>
    </row>
    <row r="166" spans="2:11" s="1" customFormat="1" ht="18.75" customHeight="1">
      <c r="B166" s="301"/>
      <c r="C166" s="311"/>
      <c r="D166" s="311"/>
      <c r="E166" s="311"/>
      <c r="F166" s="322"/>
      <c r="G166" s="311"/>
      <c r="H166" s="311"/>
      <c r="I166" s="311"/>
      <c r="J166" s="311"/>
      <c r="K166" s="301"/>
    </row>
    <row r="167" spans="2:11" s="1" customFormat="1" ht="18.75" customHeight="1">
      <c r="B167" s="301"/>
      <c r="C167" s="311"/>
      <c r="D167" s="311"/>
      <c r="E167" s="311"/>
      <c r="F167" s="322"/>
      <c r="G167" s="311"/>
      <c r="H167" s="311"/>
      <c r="I167" s="311"/>
      <c r="J167" s="311"/>
      <c r="K167" s="301"/>
    </row>
    <row r="168" spans="2:11" s="1" customFormat="1" ht="18.75" customHeight="1">
      <c r="B168" s="301"/>
      <c r="C168" s="311"/>
      <c r="D168" s="311"/>
      <c r="E168" s="311"/>
      <c r="F168" s="322"/>
      <c r="G168" s="311"/>
      <c r="H168" s="311"/>
      <c r="I168" s="311"/>
      <c r="J168" s="311"/>
      <c r="K168" s="301"/>
    </row>
    <row r="169" spans="2:11" s="1" customFormat="1" ht="18.75" customHeight="1">
      <c r="B169" s="274"/>
      <c r="C169" s="274"/>
      <c r="D169" s="274"/>
      <c r="E169" s="274"/>
      <c r="F169" s="274"/>
      <c r="G169" s="274"/>
      <c r="H169" s="274"/>
      <c r="I169" s="274"/>
      <c r="J169" s="274"/>
      <c r="K169" s="274"/>
    </row>
    <row r="170" spans="2:11" s="1" customFormat="1" ht="7.5" customHeight="1">
      <c r="B170" s="256"/>
      <c r="C170" s="257"/>
      <c r="D170" s="257"/>
      <c r="E170" s="257"/>
      <c r="F170" s="257"/>
      <c r="G170" s="257"/>
      <c r="H170" s="257"/>
      <c r="I170" s="257"/>
      <c r="J170" s="257"/>
      <c r="K170" s="258"/>
    </row>
    <row r="171" spans="2:11" s="1" customFormat="1" ht="45" customHeight="1">
      <c r="B171" s="259"/>
      <c r="C171" s="388" t="s">
        <v>881</v>
      </c>
      <c r="D171" s="388"/>
      <c r="E171" s="388"/>
      <c r="F171" s="388"/>
      <c r="G171" s="388"/>
      <c r="H171" s="388"/>
      <c r="I171" s="388"/>
      <c r="J171" s="388"/>
      <c r="K171" s="260"/>
    </row>
    <row r="172" spans="2:11" s="1" customFormat="1" ht="17.25" customHeight="1">
      <c r="B172" s="259"/>
      <c r="C172" s="280" t="s">
        <v>809</v>
      </c>
      <c r="D172" s="280"/>
      <c r="E172" s="280"/>
      <c r="F172" s="280" t="s">
        <v>810</v>
      </c>
      <c r="G172" s="323"/>
      <c r="H172" s="324" t="s">
        <v>55</v>
      </c>
      <c r="I172" s="324" t="s">
        <v>58</v>
      </c>
      <c r="J172" s="280" t="s">
        <v>811</v>
      </c>
      <c r="K172" s="260"/>
    </row>
    <row r="173" spans="2:11" s="1" customFormat="1" ht="17.25" customHeight="1">
      <c r="B173" s="261"/>
      <c r="C173" s="282" t="s">
        <v>812</v>
      </c>
      <c r="D173" s="282"/>
      <c r="E173" s="282"/>
      <c r="F173" s="283" t="s">
        <v>813</v>
      </c>
      <c r="G173" s="325"/>
      <c r="H173" s="326"/>
      <c r="I173" s="326"/>
      <c r="J173" s="282" t="s">
        <v>814</v>
      </c>
      <c r="K173" s="262"/>
    </row>
    <row r="174" spans="2:11" s="1" customFormat="1" ht="5.25" customHeight="1">
      <c r="B174" s="290"/>
      <c r="C174" s="285"/>
      <c r="D174" s="285"/>
      <c r="E174" s="285"/>
      <c r="F174" s="285"/>
      <c r="G174" s="286"/>
      <c r="H174" s="285"/>
      <c r="I174" s="285"/>
      <c r="J174" s="285"/>
      <c r="K174" s="313"/>
    </row>
    <row r="175" spans="2:11" s="1" customFormat="1" ht="15" customHeight="1">
      <c r="B175" s="290"/>
      <c r="C175" s="267" t="s">
        <v>818</v>
      </c>
      <c r="D175" s="267"/>
      <c r="E175" s="267"/>
      <c r="F175" s="288" t="s">
        <v>815</v>
      </c>
      <c r="G175" s="267"/>
      <c r="H175" s="267" t="s">
        <v>855</v>
      </c>
      <c r="I175" s="267" t="s">
        <v>817</v>
      </c>
      <c r="J175" s="267">
        <v>120</v>
      </c>
      <c r="K175" s="313"/>
    </row>
    <row r="176" spans="2:11" s="1" customFormat="1" ht="15" customHeight="1">
      <c r="B176" s="290"/>
      <c r="C176" s="267" t="s">
        <v>864</v>
      </c>
      <c r="D176" s="267"/>
      <c r="E176" s="267"/>
      <c r="F176" s="288" t="s">
        <v>815</v>
      </c>
      <c r="G176" s="267"/>
      <c r="H176" s="267" t="s">
        <v>865</v>
      </c>
      <c r="I176" s="267" t="s">
        <v>817</v>
      </c>
      <c r="J176" s="267" t="s">
        <v>866</v>
      </c>
      <c r="K176" s="313"/>
    </row>
    <row r="177" spans="2:11" s="1" customFormat="1" ht="15" customHeight="1">
      <c r="B177" s="290"/>
      <c r="C177" s="267" t="s">
        <v>763</v>
      </c>
      <c r="D177" s="267"/>
      <c r="E177" s="267"/>
      <c r="F177" s="288" t="s">
        <v>815</v>
      </c>
      <c r="G177" s="267"/>
      <c r="H177" s="267" t="s">
        <v>882</v>
      </c>
      <c r="I177" s="267" t="s">
        <v>817</v>
      </c>
      <c r="J177" s="267" t="s">
        <v>866</v>
      </c>
      <c r="K177" s="313"/>
    </row>
    <row r="178" spans="2:11" s="1" customFormat="1" ht="15" customHeight="1">
      <c r="B178" s="290"/>
      <c r="C178" s="267" t="s">
        <v>820</v>
      </c>
      <c r="D178" s="267"/>
      <c r="E178" s="267"/>
      <c r="F178" s="288" t="s">
        <v>821</v>
      </c>
      <c r="G178" s="267"/>
      <c r="H178" s="267" t="s">
        <v>882</v>
      </c>
      <c r="I178" s="267" t="s">
        <v>817</v>
      </c>
      <c r="J178" s="267">
        <v>50</v>
      </c>
      <c r="K178" s="313"/>
    </row>
    <row r="179" spans="2:11" s="1" customFormat="1" ht="15" customHeight="1">
      <c r="B179" s="290"/>
      <c r="C179" s="267" t="s">
        <v>823</v>
      </c>
      <c r="D179" s="267"/>
      <c r="E179" s="267"/>
      <c r="F179" s="288" t="s">
        <v>815</v>
      </c>
      <c r="G179" s="267"/>
      <c r="H179" s="267" t="s">
        <v>882</v>
      </c>
      <c r="I179" s="267" t="s">
        <v>825</v>
      </c>
      <c r="J179" s="267"/>
      <c r="K179" s="313"/>
    </row>
    <row r="180" spans="2:11" s="1" customFormat="1" ht="15" customHeight="1">
      <c r="B180" s="290"/>
      <c r="C180" s="267" t="s">
        <v>834</v>
      </c>
      <c r="D180" s="267"/>
      <c r="E180" s="267"/>
      <c r="F180" s="288" t="s">
        <v>821</v>
      </c>
      <c r="G180" s="267"/>
      <c r="H180" s="267" t="s">
        <v>882</v>
      </c>
      <c r="I180" s="267" t="s">
        <v>817</v>
      </c>
      <c r="J180" s="267">
        <v>50</v>
      </c>
      <c r="K180" s="313"/>
    </row>
    <row r="181" spans="2:11" s="1" customFormat="1" ht="15" customHeight="1">
      <c r="B181" s="290"/>
      <c r="C181" s="267" t="s">
        <v>842</v>
      </c>
      <c r="D181" s="267"/>
      <c r="E181" s="267"/>
      <c r="F181" s="288" t="s">
        <v>821</v>
      </c>
      <c r="G181" s="267"/>
      <c r="H181" s="267" t="s">
        <v>882</v>
      </c>
      <c r="I181" s="267" t="s">
        <v>817</v>
      </c>
      <c r="J181" s="267">
        <v>50</v>
      </c>
      <c r="K181" s="313"/>
    </row>
    <row r="182" spans="2:11" s="1" customFormat="1" ht="15" customHeight="1">
      <c r="B182" s="290"/>
      <c r="C182" s="267" t="s">
        <v>840</v>
      </c>
      <c r="D182" s="267"/>
      <c r="E182" s="267"/>
      <c r="F182" s="288" t="s">
        <v>821</v>
      </c>
      <c r="G182" s="267"/>
      <c r="H182" s="267" t="s">
        <v>882</v>
      </c>
      <c r="I182" s="267" t="s">
        <v>817</v>
      </c>
      <c r="J182" s="267">
        <v>50</v>
      </c>
      <c r="K182" s="313"/>
    </row>
    <row r="183" spans="2:11" s="1" customFormat="1" ht="15" customHeight="1">
      <c r="B183" s="290"/>
      <c r="C183" s="267" t="s">
        <v>124</v>
      </c>
      <c r="D183" s="267"/>
      <c r="E183" s="267"/>
      <c r="F183" s="288" t="s">
        <v>815</v>
      </c>
      <c r="G183" s="267"/>
      <c r="H183" s="267" t="s">
        <v>883</v>
      </c>
      <c r="I183" s="267" t="s">
        <v>884</v>
      </c>
      <c r="J183" s="267"/>
      <c r="K183" s="313"/>
    </row>
    <row r="184" spans="2:11" s="1" customFormat="1" ht="15" customHeight="1">
      <c r="B184" s="290"/>
      <c r="C184" s="267" t="s">
        <v>58</v>
      </c>
      <c r="D184" s="267"/>
      <c r="E184" s="267"/>
      <c r="F184" s="288" t="s">
        <v>815</v>
      </c>
      <c r="G184" s="267"/>
      <c r="H184" s="267" t="s">
        <v>885</v>
      </c>
      <c r="I184" s="267" t="s">
        <v>886</v>
      </c>
      <c r="J184" s="267">
        <v>1</v>
      </c>
      <c r="K184" s="313"/>
    </row>
    <row r="185" spans="2:11" s="1" customFormat="1" ht="15" customHeight="1">
      <c r="B185" s="290"/>
      <c r="C185" s="267" t="s">
        <v>54</v>
      </c>
      <c r="D185" s="267"/>
      <c r="E185" s="267"/>
      <c r="F185" s="288" t="s">
        <v>815</v>
      </c>
      <c r="G185" s="267"/>
      <c r="H185" s="267" t="s">
        <v>887</v>
      </c>
      <c r="I185" s="267" t="s">
        <v>817</v>
      </c>
      <c r="J185" s="267">
        <v>20</v>
      </c>
      <c r="K185" s="313"/>
    </row>
    <row r="186" spans="2:11" s="1" customFormat="1" ht="15" customHeight="1">
      <c r="B186" s="290"/>
      <c r="C186" s="267" t="s">
        <v>55</v>
      </c>
      <c r="D186" s="267"/>
      <c r="E186" s="267"/>
      <c r="F186" s="288" t="s">
        <v>815</v>
      </c>
      <c r="G186" s="267"/>
      <c r="H186" s="267" t="s">
        <v>888</v>
      </c>
      <c r="I186" s="267" t="s">
        <v>817</v>
      </c>
      <c r="J186" s="267">
        <v>255</v>
      </c>
      <c r="K186" s="313"/>
    </row>
    <row r="187" spans="2:11" s="1" customFormat="1" ht="15" customHeight="1">
      <c r="B187" s="290"/>
      <c r="C187" s="267" t="s">
        <v>125</v>
      </c>
      <c r="D187" s="267"/>
      <c r="E187" s="267"/>
      <c r="F187" s="288" t="s">
        <v>815</v>
      </c>
      <c r="G187" s="267"/>
      <c r="H187" s="267" t="s">
        <v>779</v>
      </c>
      <c r="I187" s="267" t="s">
        <v>817</v>
      </c>
      <c r="J187" s="267">
        <v>10</v>
      </c>
      <c r="K187" s="313"/>
    </row>
    <row r="188" spans="2:11" s="1" customFormat="1" ht="15" customHeight="1">
      <c r="B188" s="290"/>
      <c r="C188" s="267" t="s">
        <v>126</v>
      </c>
      <c r="D188" s="267"/>
      <c r="E188" s="267"/>
      <c r="F188" s="288" t="s">
        <v>815</v>
      </c>
      <c r="G188" s="267"/>
      <c r="H188" s="267" t="s">
        <v>889</v>
      </c>
      <c r="I188" s="267" t="s">
        <v>850</v>
      </c>
      <c r="J188" s="267"/>
      <c r="K188" s="313"/>
    </row>
    <row r="189" spans="2:11" s="1" customFormat="1" ht="15" customHeight="1">
      <c r="B189" s="290"/>
      <c r="C189" s="267" t="s">
        <v>890</v>
      </c>
      <c r="D189" s="267"/>
      <c r="E189" s="267"/>
      <c r="F189" s="288" t="s">
        <v>815</v>
      </c>
      <c r="G189" s="267"/>
      <c r="H189" s="267" t="s">
        <v>891</v>
      </c>
      <c r="I189" s="267" t="s">
        <v>850</v>
      </c>
      <c r="J189" s="267"/>
      <c r="K189" s="313"/>
    </row>
    <row r="190" spans="2:11" s="1" customFormat="1" ht="15" customHeight="1">
      <c r="B190" s="290"/>
      <c r="C190" s="267" t="s">
        <v>879</v>
      </c>
      <c r="D190" s="267"/>
      <c r="E190" s="267"/>
      <c r="F190" s="288" t="s">
        <v>815</v>
      </c>
      <c r="G190" s="267"/>
      <c r="H190" s="267" t="s">
        <v>892</v>
      </c>
      <c r="I190" s="267" t="s">
        <v>850</v>
      </c>
      <c r="J190" s="267"/>
      <c r="K190" s="313"/>
    </row>
    <row r="191" spans="2:11" s="1" customFormat="1" ht="15" customHeight="1">
      <c r="B191" s="290"/>
      <c r="C191" s="267" t="s">
        <v>128</v>
      </c>
      <c r="D191" s="267"/>
      <c r="E191" s="267"/>
      <c r="F191" s="288" t="s">
        <v>821</v>
      </c>
      <c r="G191" s="267"/>
      <c r="H191" s="267" t="s">
        <v>893</v>
      </c>
      <c r="I191" s="267" t="s">
        <v>817</v>
      </c>
      <c r="J191" s="267">
        <v>50</v>
      </c>
      <c r="K191" s="313"/>
    </row>
    <row r="192" spans="2:11" s="1" customFormat="1" ht="15" customHeight="1">
      <c r="B192" s="290"/>
      <c r="C192" s="267" t="s">
        <v>894</v>
      </c>
      <c r="D192" s="267"/>
      <c r="E192" s="267"/>
      <c r="F192" s="288" t="s">
        <v>821</v>
      </c>
      <c r="G192" s="267"/>
      <c r="H192" s="267" t="s">
        <v>895</v>
      </c>
      <c r="I192" s="267" t="s">
        <v>896</v>
      </c>
      <c r="J192" s="267"/>
      <c r="K192" s="313"/>
    </row>
    <row r="193" spans="2:11" s="1" customFormat="1" ht="15" customHeight="1">
      <c r="B193" s="290"/>
      <c r="C193" s="267" t="s">
        <v>897</v>
      </c>
      <c r="D193" s="267"/>
      <c r="E193" s="267"/>
      <c r="F193" s="288" t="s">
        <v>821</v>
      </c>
      <c r="G193" s="267"/>
      <c r="H193" s="267" t="s">
        <v>898</v>
      </c>
      <c r="I193" s="267" t="s">
        <v>896</v>
      </c>
      <c r="J193" s="267"/>
      <c r="K193" s="313"/>
    </row>
    <row r="194" spans="2:11" s="1" customFormat="1" ht="15" customHeight="1">
      <c r="B194" s="290"/>
      <c r="C194" s="267" t="s">
        <v>899</v>
      </c>
      <c r="D194" s="267"/>
      <c r="E194" s="267"/>
      <c r="F194" s="288" t="s">
        <v>821</v>
      </c>
      <c r="G194" s="267"/>
      <c r="H194" s="267" t="s">
        <v>900</v>
      </c>
      <c r="I194" s="267" t="s">
        <v>896</v>
      </c>
      <c r="J194" s="267"/>
      <c r="K194" s="313"/>
    </row>
    <row r="195" spans="2:11" s="1" customFormat="1" ht="15" customHeight="1">
      <c r="B195" s="290"/>
      <c r="C195" s="327" t="s">
        <v>901</v>
      </c>
      <c r="D195" s="267"/>
      <c r="E195" s="267"/>
      <c r="F195" s="288" t="s">
        <v>821</v>
      </c>
      <c r="G195" s="267"/>
      <c r="H195" s="267" t="s">
        <v>902</v>
      </c>
      <c r="I195" s="267" t="s">
        <v>903</v>
      </c>
      <c r="J195" s="328" t="s">
        <v>904</v>
      </c>
      <c r="K195" s="313"/>
    </row>
    <row r="196" spans="2:11" s="1" customFormat="1" ht="15" customHeight="1">
      <c r="B196" s="290"/>
      <c r="C196" s="327" t="s">
        <v>43</v>
      </c>
      <c r="D196" s="267"/>
      <c r="E196" s="267"/>
      <c r="F196" s="288" t="s">
        <v>815</v>
      </c>
      <c r="G196" s="267"/>
      <c r="H196" s="264" t="s">
        <v>905</v>
      </c>
      <c r="I196" s="267" t="s">
        <v>906</v>
      </c>
      <c r="J196" s="267"/>
      <c r="K196" s="313"/>
    </row>
    <row r="197" spans="2:11" s="1" customFormat="1" ht="15" customHeight="1">
      <c r="B197" s="290"/>
      <c r="C197" s="327" t="s">
        <v>907</v>
      </c>
      <c r="D197" s="267"/>
      <c r="E197" s="267"/>
      <c r="F197" s="288" t="s">
        <v>815</v>
      </c>
      <c r="G197" s="267"/>
      <c r="H197" s="267" t="s">
        <v>908</v>
      </c>
      <c r="I197" s="267" t="s">
        <v>850</v>
      </c>
      <c r="J197" s="267"/>
      <c r="K197" s="313"/>
    </row>
    <row r="198" spans="2:11" s="1" customFormat="1" ht="15" customHeight="1">
      <c r="B198" s="290"/>
      <c r="C198" s="327" t="s">
        <v>909</v>
      </c>
      <c r="D198" s="267"/>
      <c r="E198" s="267"/>
      <c r="F198" s="288" t="s">
        <v>815</v>
      </c>
      <c r="G198" s="267"/>
      <c r="H198" s="267" t="s">
        <v>910</v>
      </c>
      <c r="I198" s="267" t="s">
        <v>850</v>
      </c>
      <c r="J198" s="267"/>
      <c r="K198" s="313"/>
    </row>
    <row r="199" spans="2:11" s="1" customFormat="1" ht="15" customHeight="1">
      <c r="B199" s="290"/>
      <c r="C199" s="327" t="s">
        <v>911</v>
      </c>
      <c r="D199" s="267"/>
      <c r="E199" s="267"/>
      <c r="F199" s="288" t="s">
        <v>821</v>
      </c>
      <c r="G199" s="267"/>
      <c r="H199" s="267" t="s">
        <v>912</v>
      </c>
      <c r="I199" s="267" t="s">
        <v>850</v>
      </c>
      <c r="J199" s="267"/>
      <c r="K199" s="313"/>
    </row>
    <row r="200" spans="2:11" s="1" customFormat="1" ht="15" customHeight="1">
      <c r="B200" s="319"/>
      <c r="C200" s="329"/>
      <c r="D200" s="320"/>
      <c r="E200" s="320"/>
      <c r="F200" s="320"/>
      <c r="G200" s="320"/>
      <c r="H200" s="320"/>
      <c r="I200" s="320"/>
      <c r="J200" s="320"/>
      <c r="K200" s="321"/>
    </row>
    <row r="201" spans="2:11" s="1" customFormat="1" ht="18.75" customHeight="1">
      <c r="B201" s="301"/>
      <c r="C201" s="311"/>
      <c r="D201" s="311"/>
      <c r="E201" s="311"/>
      <c r="F201" s="322"/>
      <c r="G201" s="311"/>
      <c r="H201" s="311"/>
      <c r="I201" s="311"/>
      <c r="J201" s="311"/>
      <c r="K201" s="301"/>
    </row>
    <row r="202" spans="2:11" s="1" customFormat="1" ht="18.75" customHeight="1">
      <c r="B202" s="274"/>
      <c r="C202" s="274"/>
      <c r="D202" s="274"/>
      <c r="E202" s="274"/>
      <c r="F202" s="274"/>
      <c r="G202" s="274"/>
      <c r="H202" s="274"/>
      <c r="I202" s="274"/>
      <c r="J202" s="274"/>
      <c r="K202" s="274"/>
    </row>
    <row r="203" spans="2:11" s="1" customFormat="1" ht="13.5">
      <c r="B203" s="256"/>
      <c r="C203" s="257"/>
      <c r="D203" s="257"/>
      <c r="E203" s="257"/>
      <c r="F203" s="257"/>
      <c r="G203" s="257"/>
      <c r="H203" s="257"/>
      <c r="I203" s="257"/>
      <c r="J203" s="257"/>
      <c r="K203" s="258"/>
    </row>
    <row r="204" spans="2:11" s="1" customFormat="1" ht="21" customHeight="1">
      <c r="B204" s="259"/>
      <c r="C204" s="388" t="s">
        <v>913</v>
      </c>
      <c r="D204" s="388"/>
      <c r="E204" s="388"/>
      <c r="F204" s="388"/>
      <c r="G204" s="388"/>
      <c r="H204" s="388"/>
      <c r="I204" s="388"/>
      <c r="J204" s="388"/>
      <c r="K204" s="260"/>
    </row>
    <row r="205" spans="2:11" s="1" customFormat="1" ht="25.5" customHeight="1">
      <c r="B205" s="259"/>
      <c r="C205" s="330" t="s">
        <v>914</v>
      </c>
      <c r="D205" s="330"/>
      <c r="E205" s="330"/>
      <c r="F205" s="330" t="s">
        <v>915</v>
      </c>
      <c r="G205" s="331"/>
      <c r="H205" s="389" t="s">
        <v>916</v>
      </c>
      <c r="I205" s="389"/>
      <c r="J205" s="389"/>
      <c r="K205" s="260"/>
    </row>
    <row r="206" spans="2:11" s="1" customFormat="1" ht="5.25" customHeight="1">
      <c r="B206" s="290"/>
      <c r="C206" s="285"/>
      <c r="D206" s="285"/>
      <c r="E206" s="285"/>
      <c r="F206" s="285"/>
      <c r="G206" s="311"/>
      <c r="H206" s="285"/>
      <c r="I206" s="285"/>
      <c r="J206" s="285"/>
      <c r="K206" s="313"/>
    </row>
    <row r="207" spans="2:11" s="1" customFormat="1" ht="15" customHeight="1">
      <c r="B207" s="290"/>
      <c r="C207" s="267" t="s">
        <v>906</v>
      </c>
      <c r="D207" s="267"/>
      <c r="E207" s="267"/>
      <c r="F207" s="288" t="s">
        <v>44</v>
      </c>
      <c r="G207" s="267"/>
      <c r="H207" s="390" t="s">
        <v>917</v>
      </c>
      <c r="I207" s="390"/>
      <c r="J207" s="390"/>
      <c r="K207" s="313"/>
    </row>
    <row r="208" spans="2:11" s="1" customFormat="1" ht="15" customHeight="1">
      <c r="B208" s="290"/>
      <c r="C208" s="267"/>
      <c r="D208" s="267"/>
      <c r="E208" s="267"/>
      <c r="F208" s="288" t="s">
        <v>45</v>
      </c>
      <c r="G208" s="267"/>
      <c r="H208" s="390" t="s">
        <v>918</v>
      </c>
      <c r="I208" s="390"/>
      <c r="J208" s="390"/>
      <c r="K208" s="313"/>
    </row>
    <row r="209" spans="2:11" s="1" customFormat="1" ht="15" customHeight="1">
      <c r="B209" s="290"/>
      <c r="C209" s="267"/>
      <c r="D209" s="267"/>
      <c r="E209" s="267"/>
      <c r="F209" s="288" t="s">
        <v>48</v>
      </c>
      <c r="G209" s="267"/>
      <c r="H209" s="390" t="s">
        <v>919</v>
      </c>
      <c r="I209" s="390"/>
      <c r="J209" s="390"/>
      <c r="K209" s="313"/>
    </row>
    <row r="210" spans="2:11" s="1" customFormat="1" ht="15" customHeight="1">
      <c r="B210" s="290"/>
      <c r="C210" s="267"/>
      <c r="D210" s="267"/>
      <c r="E210" s="267"/>
      <c r="F210" s="288" t="s">
        <v>46</v>
      </c>
      <c r="G210" s="267"/>
      <c r="H210" s="390" t="s">
        <v>920</v>
      </c>
      <c r="I210" s="390"/>
      <c r="J210" s="390"/>
      <c r="K210" s="313"/>
    </row>
    <row r="211" spans="2:11" s="1" customFormat="1" ht="15" customHeight="1">
      <c r="B211" s="290"/>
      <c r="C211" s="267"/>
      <c r="D211" s="267"/>
      <c r="E211" s="267"/>
      <c r="F211" s="288" t="s">
        <v>47</v>
      </c>
      <c r="G211" s="267"/>
      <c r="H211" s="390" t="s">
        <v>921</v>
      </c>
      <c r="I211" s="390"/>
      <c r="J211" s="390"/>
      <c r="K211" s="313"/>
    </row>
    <row r="212" spans="2:11" s="1" customFormat="1" ht="15" customHeight="1">
      <c r="B212" s="290"/>
      <c r="C212" s="267"/>
      <c r="D212" s="267"/>
      <c r="E212" s="267"/>
      <c r="F212" s="288"/>
      <c r="G212" s="267"/>
      <c r="H212" s="267"/>
      <c r="I212" s="267"/>
      <c r="J212" s="267"/>
      <c r="K212" s="313"/>
    </row>
    <row r="213" spans="2:11" s="1" customFormat="1" ht="15" customHeight="1">
      <c r="B213" s="290"/>
      <c r="C213" s="267" t="s">
        <v>862</v>
      </c>
      <c r="D213" s="267"/>
      <c r="E213" s="267"/>
      <c r="F213" s="288" t="s">
        <v>80</v>
      </c>
      <c r="G213" s="267"/>
      <c r="H213" s="390" t="s">
        <v>922</v>
      </c>
      <c r="I213" s="390"/>
      <c r="J213" s="390"/>
      <c r="K213" s="313"/>
    </row>
    <row r="214" spans="2:11" s="1" customFormat="1" ht="15" customHeight="1">
      <c r="B214" s="290"/>
      <c r="C214" s="267"/>
      <c r="D214" s="267"/>
      <c r="E214" s="267"/>
      <c r="F214" s="288" t="s">
        <v>758</v>
      </c>
      <c r="G214" s="267"/>
      <c r="H214" s="390" t="s">
        <v>759</v>
      </c>
      <c r="I214" s="390"/>
      <c r="J214" s="390"/>
      <c r="K214" s="313"/>
    </row>
    <row r="215" spans="2:11" s="1" customFormat="1" ht="15" customHeight="1">
      <c r="B215" s="290"/>
      <c r="C215" s="267"/>
      <c r="D215" s="267"/>
      <c r="E215" s="267"/>
      <c r="F215" s="288" t="s">
        <v>756</v>
      </c>
      <c r="G215" s="267"/>
      <c r="H215" s="390" t="s">
        <v>923</v>
      </c>
      <c r="I215" s="390"/>
      <c r="J215" s="390"/>
      <c r="K215" s="313"/>
    </row>
    <row r="216" spans="2:11" s="1" customFormat="1" ht="15" customHeight="1">
      <c r="B216" s="332"/>
      <c r="C216" s="267"/>
      <c r="D216" s="267"/>
      <c r="E216" s="267"/>
      <c r="F216" s="288" t="s">
        <v>760</v>
      </c>
      <c r="G216" s="327"/>
      <c r="H216" s="391" t="s">
        <v>94</v>
      </c>
      <c r="I216" s="391"/>
      <c r="J216" s="391"/>
      <c r="K216" s="333"/>
    </row>
    <row r="217" spans="2:11" s="1" customFormat="1" ht="15" customHeight="1">
      <c r="B217" s="332"/>
      <c r="C217" s="267"/>
      <c r="D217" s="267"/>
      <c r="E217" s="267"/>
      <c r="F217" s="288" t="s">
        <v>761</v>
      </c>
      <c r="G217" s="327"/>
      <c r="H217" s="391" t="s">
        <v>924</v>
      </c>
      <c r="I217" s="391"/>
      <c r="J217" s="391"/>
      <c r="K217" s="333"/>
    </row>
    <row r="218" spans="2:11" s="1" customFormat="1" ht="15" customHeight="1">
      <c r="B218" s="332"/>
      <c r="C218" s="267"/>
      <c r="D218" s="267"/>
      <c r="E218" s="267"/>
      <c r="F218" s="288"/>
      <c r="G218" s="327"/>
      <c r="H218" s="317"/>
      <c r="I218" s="317"/>
      <c r="J218" s="317"/>
      <c r="K218" s="333"/>
    </row>
    <row r="219" spans="2:11" s="1" customFormat="1" ht="15" customHeight="1">
      <c r="B219" s="332"/>
      <c r="C219" s="267" t="s">
        <v>886</v>
      </c>
      <c r="D219" s="267"/>
      <c r="E219" s="267"/>
      <c r="F219" s="288">
        <v>1</v>
      </c>
      <c r="G219" s="327"/>
      <c r="H219" s="391" t="s">
        <v>925</v>
      </c>
      <c r="I219" s="391"/>
      <c r="J219" s="391"/>
      <c r="K219" s="333"/>
    </row>
    <row r="220" spans="2:11" s="1" customFormat="1" ht="15" customHeight="1">
      <c r="B220" s="332"/>
      <c r="C220" s="267"/>
      <c r="D220" s="267"/>
      <c r="E220" s="267"/>
      <c r="F220" s="288">
        <v>2</v>
      </c>
      <c r="G220" s="327"/>
      <c r="H220" s="391" t="s">
        <v>926</v>
      </c>
      <c r="I220" s="391"/>
      <c r="J220" s="391"/>
      <c r="K220" s="333"/>
    </row>
    <row r="221" spans="2:11" s="1" customFormat="1" ht="15" customHeight="1">
      <c r="B221" s="332"/>
      <c r="C221" s="267"/>
      <c r="D221" s="267"/>
      <c r="E221" s="267"/>
      <c r="F221" s="288">
        <v>3</v>
      </c>
      <c r="G221" s="327"/>
      <c r="H221" s="391" t="s">
        <v>927</v>
      </c>
      <c r="I221" s="391"/>
      <c r="J221" s="391"/>
      <c r="K221" s="333"/>
    </row>
    <row r="222" spans="2:11" s="1" customFormat="1" ht="15" customHeight="1">
      <c r="B222" s="332"/>
      <c r="C222" s="267"/>
      <c r="D222" s="267"/>
      <c r="E222" s="267"/>
      <c r="F222" s="288">
        <v>4</v>
      </c>
      <c r="G222" s="327"/>
      <c r="H222" s="391" t="s">
        <v>928</v>
      </c>
      <c r="I222" s="391"/>
      <c r="J222" s="391"/>
      <c r="K222" s="333"/>
    </row>
    <row r="223" spans="2:11" s="1" customFormat="1" ht="12.75" customHeight="1">
      <c r="B223" s="334"/>
      <c r="C223" s="335"/>
      <c r="D223" s="335"/>
      <c r="E223" s="335"/>
      <c r="F223" s="335"/>
      <c r="G223" s="335"/>
      <c r="H223" s="335"/>
      <c r="I223" s="335"/>
      <c r="J223" s="335"/>
      <c r="K223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6:J6"/>
    <mergeCell ref="C7:J7"/>
    <mergeCell ref="D11:J11"/>
    <mergeCell ref="D15:J15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7:J217"/>
    <mergeCell ref="H219:J219"/>
    <mergeCell ref="H220:J220"/>
    <mergeCell ref="H221:J221"/>
    <mergeCell ref="H222:J222"/>
    <mergeCell ref="H211:J211"/>
    <mergeCell ref="H213:J213"/>
    <mergeCell ref="H214:J214"/>
    <mergeCell ref="H215:J215"/>
    <mergeCell ref="H216:J216"/>
    <mergeCell ref="H205:J205"/>
    <mergeCell ref="H207:J207"/>
    <mergeCell ref="H208:J208"/>
    <mergeCell ref="H209:J209"/>
    <mergeCell ref="H210:J210"/>
    <mergeCell ref="C102:J102"/>
    <mergeCell ref="C122:J122"/>
    <mergeCell ref="C147:J147"/>
    <mergeCell ref="C171:J171"/>
    <mergeCell ref="C204:J204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Hejl Jaromír</cp:lastModifiedBy>
  <dcterms:created xsi:type="dcterms:W3CDTF">2023-03-17T22:13:08Z</dcterms:created>
  <dcterms:modified xsi:type="dcterms:W3CDTF">2023-10-13T05:34:01Z</dcterms:modified>
  <cp:category/>
  <cp:version/>
  <cp:contentType/>
  <cp:contentStatus/>
</cp:coreProperties>
</file>