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Výzva\2023\Závory kabeláž\"/>
    </mc:Choice>
  </mc:AlternateContent>
  <xr:revisionPtr revIDLastSave="0" documentId="13_ncr:1_{7E772293-E837-487B-9359-129FF2B0CEF5}" xr6:coauthVersionLast="47" xr6:coauthVersionMax="47" xr10:uidLastSave="{00000000-0000-0000-0000-000000000000}"/>
  <bookViews>
    <workbookView xWindow="-120" yWindow="-120" windowWidth="29040" windowHeight="15840" xr2:uid="{7B10DC61-02A3-4D8E-95B9-7A5F4C443101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72" i="1" l="1"/>
  <c r="BH172" i="1"/>
  <c r="BG172" i="1"/>
  <c r="BF172" i="1"/>
  <c r="X172" i="1"/>
  <c r="V172" i="1"/>
  <c r="T172" i="1"/>
  <c r="R172" i="1"/>
  <c r="Q172" i="1"/>
  <c r="P172" i="1"/>
  <c r="BK172" i="1" s="1"/>
  <c r="BI170" i="1"/>
  <c r="BH170" i="1"/>
  <c r="BG170" i="1"/>
  <c r="BF170" i="1"/>
  <c r="X170" i="1"/>
  <c r="V170" i="1"/>
  <c r="T170" i="1"/>
  <c r="R170" i="1"/>
  <c r="Q170" i="1"/>
  <c r="P170" i="1"/>
  <c r="BK170" i="1" s="1"/>
  <c r="BI168" i="1"/>
  <c r="BH168" i="1"/>
  <c r="BG168" i="1"/>
  <c r="BF168" i="1"/>
  <c r="X168" i="1"/>
  <c r="V168" i="1"/>
  <c r="T168" i="1"/>
  <c r="R168" i="1"/>
  <c r="Q168" i="1"/>
  <c r="P168" i="1"/>
  <c r="BK168" i="1" s="1"/>
  <c r="BI166" i="1"/>
  <c r="BH166" i="1"/>
  <c r="BG166" i="1"/>
  <c r="BF166" i="1"/>
  <c r="X166" i="1"/>
  <c r="V166" i="1"/>
  <c r="T166" i="1"/>
  <c r="R166" i="1"/>
  <c r="Q166" i="1"/>
  <c r="P166" i="1"/>
  <c r="BK166" i="1" s="1"/>
  <c r="BI164" i="1"/>
  <c r="BH164" i="1"/>
  <c r="BG164" i="1"/>
  <c r="BF164" i="1"/>
  <c r="X164" i="1"/>
  <c r="V164" i="1"/>
  <c r="T164" i="1"/>
  <c r="R164" i="1"/>
  <c r="Q164" i="1"/>
  <c r="P164" i="1"/>
  <c r="K164" i="1" s="1"/>
  <c r="BE164" i="1" s="1"/>
  <c r="BI162" i="1"/>
  <c r="BH162" i="1"/>
  <c r="BG162" i="1"/>
  <c r="BF162" i="1"/>
  <c r="X162" i="1"/>
  <c r="V162" i="1"/>
  <c r="T162" i="1"/>
  <c r="R162" i="1"/>
  <c r="Q162" i="1"/>
  <c r="P162" i="1"/>
  <c r="BK162" i="1" s="1"/>
  <c r="BI161" i="1"/>
  <c r="BH161" i="1"/>
  <c r="BG161" i="1"/>
  <c r="BF161" i="1"/>
  <c r="X161" i="1"/>
  <c r="V161" i="1"/>
  <c r="T161" i="1"/>
  <c r="R161" i="1"/>
  <c r="Q161" i="1"/>
  <c r="P161" i="1"/>
  <c r="BK161" i="1" s="1"/>
  <c r="BI159" i="1"/>
  <c r="BH159" i="1"/>
  <c r="BG159" i="1"/>
  <c r="BF159" i="1"/>
  <c r="X159" i="1"/>
  <c r="V159" i="1"/>
  <c r="T159" i="1"/>
  <c r="R159" i="1"/>
  <c r="Q159" i="1"/>
  <c r="P159" i="1"/>
  <c r="BK159" i="1" s="1"/>
  <c r="BI157" i="1"/>
  <c r="BH157" i="1"/>
  <c r="BG157" i="1"/>
  <c r="BF157" i="1"/>
  <c r="X157" i="1"/>
  <c r="V157" i="1"/>
  <c r="T157" i="1"/>
  <c r="R157" i="1"/>
  <c r="Q157" i="1"/>
  <c r="P157" i="1"/>
  <c r="BK157" i="1" s="1"/>
  <c r="K157" i="1"/>
  <c r="BE157" i="1" s="1"/>
  <c r="BI155" i="1"/>
  <c r="BH155" i="1"/>
  <c r="BG155" i="1"/>
  <c r="BF155" i="1"/>
  <c r="X155" i="1"/>
  <c r="V155" i="1"/>
  <c r="T155" i="1"/>
  <c r="R155" i="1"/>
  <c r="Q155" i="1"/>
  <c r="P155" i="1"/>
  <c r="BK155" i="1" s="1"/>
  <c r="BI154" i="1"/>
  <c r="BH154" i="1"/>
  <c r="BG154" i="1"/>
  <c r="BF154" i="1"/>
  <c r="X154" i="1"/>
  <c r="V154" i="1"/>
  <c r="T154" i="1"/>
  <c r="R154" i="1"/>
  <c r="Q154" i="1"/>
  <c r="P154" i="1"/>
  <c r="BK154" i="1" s="1"/>
  <c r="BI152" i="1"/>
  <c r="BH152" i="1"/>
  <c r="BG152" i="1"/>
  <c r="BF152" i="1"/>
  <c r="X152" i="1"/>
  <c r="V152" i="1"/>
  <c r="T152" i="1"/>
  <c r="R152" i="1"/>
  <c r="Q152" i="1"/>
  <c r="P152" i="1"/>
  <c r="BK152" i="1" s="1"/>
  <c r="BI151" i="1"/>
  <c r="BH151" i="1"/>
  <c r="BG151" i="1"/>
  <c r="BF151" i="1"/>
  <c r="X151" i="1"/>
  <c r="V151" i="1"/>
  <c r="T151" i="1"/>
  <c r="R151" i="1"/>
  <c r="Q151" i="1"/>
  <c r="P151" i="1"/>
  <c r="BK151" i="1" s="1"/>
  <c r="BI149" i="1"/>
  <c r="BH149" i="1"/>
  <c r="BG149" i="1"/>
  <c r="BF149" i="1"/>
  <c r="X149" i="1"/>
  <c r="V149" i="1"/>
  <c r="T149" i="1"/>
  <c r="R149" i="1"/>
  <c r="Q149" i="1"/>
  <c r="P149" i="1"/>
  <c r="BK149" i="1" s="1"/>
  <c r="BI148" i="1"/>
  <c r="BH148" i="1"/>
  <c r="BG148" i="1"/>
  <c r="BF148" i="1"/>
  <c r="X148" i="1"/>
  <c r="V148" i="1"/>
  <c r="T148" i="1"/>
  <c r="R148" i="1"/>
  <c r="Q148" i="1"/>
  <c r="P148" i="1"/>
  <c r="BK148" i="1" s="1"/>
  <c r="BI146" i="1"/>
  <c r="BH146" i="1"/>
  <c r="BG146" i="1"/>
  <c r="BF146" i="1"/>
  <c r="X146" i="1"/>
  <c r="V146" i="1"/>
  <c r="T146" i="1"/>
  <c r="R146" i="1"/>
  <c r="Q146" i="1"/>
  <c r="P146" i="1"/>
  <c r="BK146" i="1" s="1"/>
  <c r="BI144" i="1"/>
  <c r="BH144" i="1"/>
  <c r="BG144" i="1"/>
  <c r="BF144" i="1"/>
  <c r="X144" i="1"/>
  <c r="V144" i="1"/>
  <c r="T144" i="1"/>
  <c r="R144" i="1"/>
  <c r="Q144" i="1"/>
  <c r="P144" i="1"/>
  <c r="K144" i="1" s="1"/>
  <c r="BE144" i="1" s="1"/>
  <c r="BI142" i="1"/>
  <c r="BH142" i="1"/>
  <c r="BG142" i="1"/>
  <c r="BF142" i="1"/>
  <c r="X142" i="1"/>
  <c r="V142" i="1"/>
  <c r="T142" i="1"/>
  <c r="R142" i="1"/>
  <c r="Q142" i="1"/>
  <c r="P142" i="1"/>
  <c r="BK142" i="1" s="1"/>
  <c r="BI141" i="1"/>
  <c r="BH141" i="1"/>
  <c r="BG141" i="1"/>
  <c r="BF141" i="1"/>
  <c r="X141" i="1"/>
  <c r="V141" i="1"/>
  <c r="T141" i="1"/>
  <c r="R141" i="1"/>
  <c r="Q141" i="1"/>
  <c r="P141" i="1"/>
  <c r="BK141" i="1" s="1"/>
  <c r="BI140" i="1"/>
  <c r="BH140" i="1"/>
  <c r="BG140" i="1"/>
  <c r="BF140" i="1"/>
  <c r="X140" i="1"/>
  <c r="V140" i="1"/>
  <c r="T140" i="1"/>
  <c r="R140" i="1"/>
  <c r="Q140" i="1"/>
  <c r="P140" i="1"/>
  <c r="BK140" i="1" s="1"/>
  <c r="BI138" i="1"/>
  <c r="BH138" i="1"/>
  <c r="BG138" i="1"/>
  <c r="BF138" i="1"/>
  <c r="X138" i="1"/>
  <c r="V138" i="1"/>
  <c r="T138" i="1"/>
  <c r="R138" i="1"/>
  <c r="Q138" i="1"/>
  <c r="P138" i="1"/>
  <c r="K138" i="1" s="1"/>
  <c r="BE138" i="1" s="1"/>
  <c r="BI136" i="1"/>
  <c r="BH136" i="1"/>
  <c r="BG136" i="1"/>
  <c r="BF136" i="1"/>
  <c r="X136" i="1"/>
  <c r="V136" i="1"/>
  <c r="T136" i="1"/>
  <c r="R136" i="1"/>
  <c r="Q136" i="1"/>
  <c r="P136" i="1"/>
  <c r="BK136" i="1" s="1"/>
  <c r="BI135" i="1"/>
  <c r="BH135" i="1"/>
  <c r="BG135" i="1"/>
  <c r="BF135" i="1"/>
  <c r="X135" i="1"/>
  <c r="V135" i="1"/>
  <c r="T135" i="1"/>
  <c r="R135" i="1"/>
  <c r="Q135" i="1"/>
  <c r="P135" i="1"/>
  <c r="BK135" i="1" s="1"/>
  <c r="BI134" i="1"/>
  <c r="BH134" i="1"/>
  <c r="BG134" i="1"/>
  <c r="BF134" i="1"/>
  <c r="X134" i="1"/>
  <c r="V134" i="1"/>
  <c r="T134" i="1"/>
  <c r="R134" i="1"/>
  <c r="Q134" i="1"/>
  <c r="P134" i="1"/>
  <c r="BK134" i="1" s="1"/>
  <c r="BI132" i="1"/>
  <c r="BH132" i="1"/>
  <c r="BG132" i="1"/>
  <c r="BF132" i="1"/>
  <c r="X132" i="1"/>
  <c r="V132" i="1"/>
  <c r="T132" i="1"/>
  <c r="R132" i="1"/>
  <c r="Q132" i="1"/>
  <c r="P132" i="1"/>
  <c r="K132" i="1" s="1"/>
  <c r="BE132" i="1" s="1"/>
  <c r="BI130" i="1"/>
  <c r="BH130" i="1"/>
  <c r="BG130" i="1"/>
  <c r="BF130" i="1"/>
  <c r="X130" i="1"/>
  <c r="V130" i="1"/>
  <c r="T130" i="1"/>
  <c r="R130" i="1"/>
  <c r="Q130" i="1"/>
  <c r="P130" i="1"/>
  <c r="BK130" i="1" s="1"/>
  <c r="BI128" i="1"/>
  <c r="BH128" i="1"/>
  <c r="BG128" i="1"/>
  <c r="BF128" i="1"/>
  <c r="X128" i="1"/>
  <c r="V128" i="1"/>
  <c r="T128" i="1"/>
  <c r="R128" i="1"/>
  <c r="Q128" i="1"/>
  <c r="P128" i="1"/>
  <c r="BK128" i="1" s="1"/>
  <c r="BK127" i="1"/>
  <c r="BI127" i="1"/>
  <c r="BH127" i="1"/>
  <c r="BG127" i="1"/>
  <c r="BF127" i="1"/>
  <c r="X127" i="1"/>
  <c r="V127" i="1"/>
  <c r="T127" i="1"/>
  <c r="R127" i="1"/>
  <c r="Q127" i="1"/>
  <c r="P127" i="1"/>
  <c r="K127" i="1"/>
  <c r="BE127" i="1" s="1"/>
  <c r="BK125" i="1"/>
  <c r="BI125" i="1"/>
  <c r="BH125" i="1"/>
  <c r="BG125" i="1"/>
  <c r="BF125" i="1"/>
  <c r="X125" i="1"/>
  <c r="V125" i="1"/>
  <c r="T125" i="1"/>
  <c r="R125" i="1"/>
  <c r="Q125" i="1"/>
  <c r="P125" i="1"/>
  <c r="K125" i="1" s="1"/>
  <c r="BE125" i="1" s="1"/>
  <c r="BI123" i="1"/>
  <c r="BH123" i="1"/>
  <c r="BG123" i="1"/>
  <c r="BF123" i="1"/>
  <c r="X123" i="1"/>
  <c r="V123" i="1"/>
  <c r="T123" i="1"/>
  <c r="R123" i="1"/>
  <c r="Q123" i="1"/>
  <c r="P123" i="1"/>
  <c r="BK123" i="1" s="1"/>
  <c r="BI121" i="1"/>
  <c r="BH121" i="1"/>
  <c r="BG121" i="1"/>
  <c r="BF121" i="1"/>
  <c r="X121" i="1"/>
  <c r="V121" i="1"/>
  <c r="T121" i="1"/>
  <c r="R121" i="1"/>
  <c r="Q121" i="1"/>
  <c r="P121" i="1"/>
  <c r="BK121" i="1" s="1"/>
  <c r="BI120" i="1"/>
  <c r="BH120" i="1"/>
  <c r="BG120" i="1"/>
  <c r="BF120" i="1"/>
  <c r="X120" i="1"/>
  <c r="V120" i="1"/>
  <c r="T120" i="1"/>
  <c r="R120" i="1"/>
  <c r="Q120" i="1"/>
  <c r="P120" i="1"/>
  <c r="BK120" i="1" s="1"/>
  <c r="BI119" i="1"/>
  <c r="BH119" i="1"/>
  <c r="BG119" i="1"/>
  <c r="BF119" i="1"/>
  <c r="X119" i="1"/>
  <c r="V119" i="1"/>
  <c r="T119" i="1"/>
  <c r="R119" i="1"/>
  <c r="Q119" i="1"/>
  <c r="P119" i="1"/>
  <c r="K119" i="1" s="1"/>
  <c r="BE119" i="1" s="1"/>
  <c r="BI117" i="1"/>
  <c r="BH117" i="1"/>
  <c r="BG117" i="1"/>
  <c r="BF117" i="1"/>
  <c r="X117" i="1"/>
  <c r="V117" i="1"/>
  <c r="T117" i="1"/>
  <c r="R117" i="1"/>
  <c r="Q117" i="1"/>
  <c r="P117" i="1"/>
  <c r="BK117" i="1" s="1"/>
  <c r="BI115" i="1"/>
  <c r="BH115" i="1"/>
  <c r="BG115" i="1"/>
  <c r="BF115" i="1"/>
  <c r="X115" i="1"/>
  <c r="V115" i="1"/>
  <c r="T115" i="1"/>
  <c r="R115" i="1"/>
  <c r="Q115" i="1"/>
  <c r="P115" i="1"/>
  <c r="BK115" i="1" s="1"/>
  <c r="BK113" i="1"/>
  <c r="BI113" i="1"/>
  <c r="BH113" i="1"/>
  <c r="BG113" i="1"/>
  <c r="BF113" i="1"/>
  <c r="X113" i="1"/>
  <c r="V113" i="1"/>
  <c r="T113" i="1"/>
  <c r="R113" i="1"/>
  <c r="Q113" i="1"/>
  <c r="P113" i="1"/>
  <c r="K113" i="1"/>
  <c r="BE113" i="1" s="1"/>
  <c r="BK111" i="1"/>
  <c r="BI111" i="1"/>
  <c r="BH111" i="1"/>
  <c r="BG111" i="1"/>
  <c r="BF111" i="1"/>
  <c r="X111" i="1"/>
  <c r="V111" i="1"/>
  <c r="T111" i="1"/>
  <c r="R111" i="1"/>
  <c r="Q111" i="1"/>
  <c r="P111" i="1"/>
  <c r="K111" i="1" s="1"/>
  <c r="BE111" i="1" s="1"/>
  <c r="BI110" i="1"/>
  <c r="BH110" i="1"/>
  <c r="BG110" i="1"/>
  <c r="BF110" i="1"/>
  <c r="X110" i="1"/>
  <c r="V110" i="1"/>
  <c r="T110" i="1"/>
  <c r="R110" i="1"/>
  <c r="Q110" i="1"/>
  <c r="P110" i="1"/>
  <c r="BK110" i="1" s="1"/>
  <c r="BI109" i="1"/>
  <c r="BH109" i="1"/>
  <c r="BG109" i="1"/>
  <c r="BF109" i="1"/>
  <c r="X109" i="1"/>
  <c r="V109" i="1"/>
  <c r="T109" i="1"/>
  <c r="R109" i="1"/>
  <c r="Q109" i="1"/>
  <c r="P109" i="1"/>
  <c r="BK109" i="1" s="1"/>
  <c r="BK108" i="1"/>
  <c r="BI108" i="1"/>
  <c r="BH108" i="1"/>
  <c r="BG108" i="1"/>
  <c r="BF108" i="1"/>
  <c r="X108" i="1"/>
  <c r="V108" i="1"/>
  <c r="T108" i="1"/>
  <c r="R108" i="1"/>
  <c r="Q108" i="1"/>
  <c r="P108" i="1"/>
  <c r="K108" i="1"/>
  <c r="BE108" i="1" s="1"/>
  <c r="BI107" i="1"/>
  <c r="BH107" i="1"/>
  <c r="BG107" i="1"/>
  <c r="BF107" i="1"/>
  <c r="X107" i="1"/>
  <c r="V107" i="1"/>
  <c r="T107" i="1"/>
  <c r="R107" i="1"/>
  <c r="Q107" i="1"/>
  <c r="P107" i="1"/>
  <c r="BK107" i="1" s="1"/>
  <c r="BI106" i="1"/>
  <c r="BH106" i="1"/>
  <c r="BG106" i="1"/>
  <c r="BF106" i="1"/>
  <c r="X106" i="1"/>
  <c r="V106" i="1"/>
  <c r="T106" i="1"/>
  <c r="R106" i="1"/>
  <c r="Q106" i="1"/>
  <c r="P106" i="1"/>
  <c r="BK106" i="1" s="1"/>
  <c r="BI105" i="1"/>
  <c r="BH105" i="1"/>
  <c r="BG105" i="1"/>
  <c r="BF105" i="1"/>
  <c r="X105" i="1"/>
  <c r="V105" i="1"/>
  <c r="T105" i="1"/>
  <c r="R105" i="1"/>
  <c r="Q105" i="1"/>
  <c r="P105" i="1"/>
  <c r="BK105" i="1" s="1"/>
  <c r="BI104" i="1"/>
  <c r="BH104" i="1"/>
  <c r="BG104" i="1"/>
  <c r="BF104" i="1"/>
  <c r="BE104" i="1"/>
  <c r="X104" i="1"/>
  <c r="V104" i="1"/>
  <c r="T104" i="1"/>
  <c r="R104" i="1"/>
  <c r="Q104" i="1"/>
  <c r="P104" i="1"/>
  <c r="BK104" i="1" s="1"/>
  <c r="K104" i="1"/>
  <c r="BI103" i="1"/>
  <c r="BH103" i="1"/>
  <c r="BG103" i="1"/>
  <c r="BF103" i="1"/>
  <c r="X103" i="1"/>
  <c r="V103" i="1"/>
  <c r="T103" i="1"/>
  <c r="R103" i="1"/>
  <c r="Q103" i="1"/>
  <c r="P103" i="1"/>
  <c r="BK103" i="1" s="1"/>
  <c r="K103" i="1"/>
  <c r="BE103" i="1" s="1"/>
  <c r="BI102" i="1"/>
  <c r="BH102" i="1"/>
  <c r="BG102" i="1"/>
  <c r="BF102" i="1"/>
  <c r="X102" i="1"/>
  <c r="V102" i="1"/>
  <c r="T102" i="1"/>
  <c r="R102" i="1"/>
  <c r="Q102" i="1"/>
  <c r="P102" i="1"/>
  <c r="BK102" i="1" s="1"/>
  <c r="BI101" i="1"/>
  <c r="BH101" i="1"/>
  <c r="BG101" i="1"/>
  <c r="BF101" i="1"/>
  <c r="X101" i="1"/>
  <c r="V101" i="1"/>
  <c r="T101" i="1"/>
  <c r="R101" i="1"/>
  <c r="Q101" i="1"/>
  <c r="P101" i="1"/>
  <c r="BK101" i="1" s="1"/>
  <c r="BI100" i="1"/>
  <c r="BH100" i="1"/>
  <c r="BG100" i="1"/>
  <c r="BF100" i="1"/>
  <c r="X100" i="1"/>
  <c r="V100" i="1"/>
  <c r="T100" i="1"/>
  <c r="R100" i="1"/>
  <c r="Q100" i="1"/>
  <c r="P100" i="1"/>
  <c r="BK100" i="1" s="1"/>
  <c r="BI99" i="1"/>
  <c r="BH99" i="1"/>
  <c r="BG99" i="1"/>
  <c r="BF99" i="1"/>
  <c r="X99" i="1"/>
  <c r="V99" i="1"/>
  <c r="T99" i="1"/>
  <c r="R99" i="1"/>
  <c r="Q99" i="1"/>
  <c r="P99" i="1"/>
  <c r="K99" i="1" s="1"/>
  <c r="BE99" i="1" s="1"/>
  <c r="BI98" i="1"/>
  <c r="BH98" i="1"/>
  <c r="BG98" i="1"/>
  <c r="BF98" i="1"/>
  <c r="X98" i="1"/>
  <c r="V98" i="1"/>
  <c r="T98" i="1"/>
  <c r="R98" i="1"/>
  <c r="Q98" i="1"/>
  <c r="P98" i="1"/>
  <c r="BK98" i="1" s="1"/>
  <c r="BI97" i="1"/>
  <c r="BH97" i="1"/>
  <c r="BG97" i="1"/>
  <c r="BF97" i="1"/>
  <c r="X97" i="1"/>
  <c r="V97" i="1"/>
  <c r="T97" i="1"/>
  <c r="R97" i="1"/>
  <c r="Q97" i="1"/>
  <c r="P97" i="1"/>
  <c r="BK97" i="1" s="1"/>
  <c r="BK96" i="1"/>
  <c r="BI96" i="1"/>
  <c r="BH96" i="1"/>
  <c r="BG96" i="1"/>
  <c r="BF96" i="1"/>
  <c r="X96" i="1"/>
  <c r="V96" i="1"/>
  <c r="T96" i="1"/>
  <c r="R96" i="1"/>
  <c r="Q96" i="1"/>
  <c r="P96" i="1"/>
  <c r="K96" i="1"/>
  <c r="BE96" i="1" s="1"/>
  <c r="BI95" i="1"/>
  <c r="BH95" i="1"/>
  <c r="BG95" i="1"/>
  <c r="BF95" i="1"/>
  <c r="X95" i="1"/>
  <c r="V95" i="1"/>
  <c r="T95" i="1"/>
  <c r="R95" i="1"/>
  <c r="Q95" i="1"/>
  <c r="P95" i="1"/>
  <c r="BK95" i="1" s="1"/>
  <c r="K95" i="1"/>
  <c r="BE95" i="1" s="1"/>
  <c r="BI94" i="1"/>
  <c r="BH94" i="1"/>
  <c r="BG94" i="1"/>
  <c r="BF94" i="1"/>
  <c r="X94" i="1"/>
  <c r="V94" i="1"/>
  <c r="T94" i="1"/>
  <c r="R94" i="1"/>
  <c r="Q94" i="1"/>
  <c r="P94" i="1"/>
  <c r="BK94" i="1" s="1"/>
  <c r="BI93" i="1"/>
  <c r="BH93" i="1"/>
  <c r="BG93" i="1"/>
  <c r="BF93" i="1"/>
  <c r="X93" i="1"/>
  <c r="V93" i="1"/>
  <c r="T93" i="1"/>
  <c r="R93" i="1"/>
  <c r="Q93" i="1"/>
  <c r="P93" i="1"/>
  <c r="BK93" i="1" s="1"/>
  <c r="BI92" i="1"/>
  <c r="BH92" i="1"/>
  <c r="BG92" i="1"/>
  <c r="BF92" i="1"/>
  <c r="X92" i="1"/>
  <c r="V92" i="1"/>
  <c r="T92" i="1"/>
  <c r="R92" i="1"/>
  <c r="Q92" i="1"/>
  <c r="P92" i="1"/>
  <c r="BK92" i="1" s="1"/>
  <c r="BI91" i="1"/>
  <c r="BH91" i="1"/>
  <c r="BG91" i="1"/>
  <c r="BF91" i="1"/>
  <c r="X91" i="1"/>
  <c r="V91" i="1"/>
  <c r="T91" i="1"/>
  <c r="R91" i="1"/>
  <c r="Q91" i="1"/>
  <c r="P91" i="1"/>
  <c r="K91" i="1" s="1"/>
  <c r="BE91" i="1" s="1"/>
  <c r="BI90" i="1"/>
  <c r="BH90" i="1"/>
  <c r="BG90" i="1"/>
  <c r="BF90" i="1"/>
  <c r="X90" i="1"/>
  <c r="V90" i="1"/>
  <c r="T90" i="1"/>
  <c r="R90" i="1"/>
  <c r="Q90" i="1"/>
  <c r="P90" i="1"/>
  <c r="BK90" i="1" s="1"/>
  <c r="BI89" i="1"/>
  <c r="BH89" i="1"/>
  <c r="BG89" i="1"/>
  <c r="BF89" i="1"/>
  <c r="X89" i="1"/>
  <c r="V89" i="1"/>
  <c r="T89" i="1"/>
  <c r="R89" i="1"/>
  <c r="Q89" i="1"/>
  <c r="P89" i="1"/>
  <c r="BK89" i="1" s="1"/>
  <c r="BK87" i="1"/>
  <c r="BI87" i="1"/>
  <c r="BH87" i="1"/>
  <c r="BG87" i="1"/>
  <c r="BF87" i="1"/>
  <c r="X87" i="1"/>
  <c r="V87" i="1"/>
  <c r="T87" i="1"/>
  <c r="R87" i="1"/>
  <c r="Q87" i="1"/>
  <c r="P87" i="1"/>
  <c r="K87" i="1"/>
  <c r="BE87" i="1" s="1"/>
  <c r="BI86" i="1"/>
  <c r="BH86" i="1"/>
  <c r="BG86" i="1"/>
  <c r="BF86" i="1"/>
  <c r="X86" i="1"/>
  <c r="V86" i="1"/>
  <c r="T86" i="1"/>
  <c r="R86" i="1"/>
  <c r="Q86" i="1"/>
  <c r="P86" i="1"/>
  <c r="BK86" i="1" s="1"/>
  <c r="K86" i="1"/>
  <c r="BE86" i="1" s="1"/>
  <c r="BI85" i="1"/>
  <c r="BH85" i="1"/>
  <c r="BG85" i="1"/>
  <c r="BF85" i="1"/>
  <c r="X85" i="1"/>
  <c r="V85" i="1"/>
  <c r="V83" i="1" s="1"/>
  <c r="V82" i="1" s="1"/>
  <c r="T85" i="1"/>
  <c r="T83" i="1" s="1"/>
  <c r="T82" i="1" s="1"/>
  <c r="R85" i="1"/>
  <c r="Q85" i="1"/>
  <c r="P85" i="1"/>
  <c r="BK85" i="1" s="1"/>
  <c r="BI84" i="1"/>
  <c r="BH84" i="1"/>
  <c r="BG84" i="1"/>
  <c r="BF84" i="1"/>
  <c r="X84" i="1"/>
  <c r="V84" i="1"/>
  <c r="T84" i="1"/>
  <c r="R84" i="1"/>
  <c r="Q84" i="1"/>
  <c r="P84" i="1"/>
  <c r="BK84" i="1" s="1"/>
  <c r="X83" i="1"/>
  <c r="X82" i="1" s="1"/>
  <c r="F76" i="1"/>
  <c r="E74" i="1"/>
  <c r="E72" i="1"/>
  <c r="J57" i="1"/>
  <c r="F57" i="1"/>
  <c r="J56" i="1"/>
  <c r="F54" i="1"/>
  <c r="E52" i="1"/>
  <c r="K39" i="1"/>
  <c r="K38" i="1"/>
  <c r="K37" i="1"/>
  <c r="J21" i="1"/>
  <c r="E21" i="1"/>
  <c r="J78" i="1" s="1"/>
  <c r="J20" i="1"/>
  <c r="J18" i="1"/>
  <c r="E18" i="1"/>
  <c r="F79" i="1" s="1"/>
  <c r="J17" i="1"/>
  <c r="J15" i="1"/>
  <c r="E15" i="1"/>
  <c r="F56" i="1" s="1"/>
  <c r="J14" i="1"/>
  <c r="J12" i="1"/>
  <c r="E7" i="1"/>
  <c r="E50" i="1" s="1"/>
  <c r="K172" i="1" l="1"/>
  <c r="BE172" i="1" s="1"/>
  <c r="BK164" i="1"/>
  <c r="BK144" i="1"/>
  <c r="BK138" i="1"/>
  <c r="BK132" i="1"/>
  <c r="R83" i="1"/>
  <c r="J62" i="1" s="1"/>
  <c r="K92" i="1"/>
  <c r="BE92" i="1" s="1"/>
  <c r="K152" i="1"/>
  <c r="BE152" i="1" s="1"/>
  <c r="K151" i="1"/>
  <c r="BE151" i="1" s="1"/>
  <c r="K146" i="1"/>
  <c r="BE146" i="1" s="1"/>
  <c r="K140" i="1"/>
  <c r="BE140" i="1" s="1"/>
  <c r="K134" i="1"/>
  <c r="BE134" i="1" s="1"/>
  <c r="K120" i="1"/>
  <c r="BE120" i="1" s="1"/>
  <c r="BK119" i="1"/>
  <c r="K107" i="1"/>
  <c r="BE107" i="1" s="1"/>
  <c r="K100" i="1"/>
  <c r="BE100" i="1" s="1"/>
  <c r="BK99" i="1"/>
  <c r="BK91" i="1"/>
  <c r="F38" i="1"/>
  <c r="Q83" i="1"/>
  <c r="Q82" i="1" s="1"/>
  <c r="I61" i="1" s="1"/>
  <c r="K30" i="1" s="1"/>
  <c r="F37" i="1"/>
  <c r="F39" i="1"/>
  <c r="K36" i="1"/>
  <c r="F78" i="1"/>
  <c r="F36" i="1"/>
  <c r="K159" i="1"/>
  <c r="BE159" i="1" s="1"/>
  <c r="K166" i="1"/>
  <c r="BE166" i="1" s="1"/>
  <c r="K84" i="1"/>
  <c r="BE84" i="1" s="1"/>
  <c r="K89" i="1"/>
  <c r="BE89" i="1" s="1"/>
  <c r="K93" i="1"/>
  <c r="BE93" i="1" s="1"/>
  <c r="K97" i="1"/>
  <c r="BE97" i="1" s="1"/>
  <c r="K101" i="1"/>
  <c r="BE101" i="1" s="1"/>
  <c r="K105" i="1"/>
  <c r="BE105" i="1" s="1"/>
  <c r="K109" i="1"/>
  <c r="BE109" i="1" s="1"/>
  <c r="K115" i="1"/>
  <c r="BE115" i="1" s="1"/>
  <c r="K121" i="1"/>
  <c r="BE121" i="1" s="1"/>
  <c r="K128" i="1"/>
  <c r="BE128" i="1" s="1"/>
  <c r="K135" i="1"/>
  <c r="BE135" i="1" s="1"/>
  <c r="K141" i="1"/>
  <c r="BE141" i="1" s="1"/>
  <c r="K148" i="1"/>
  <c r="BE148" i="1" s="1"/>
  <c r="K154" i="1"/>
  <c r="BE154" i="1" s="1"/>
  <c r="K161" i="1"/>
  <c r="BE161" i="1" s="1"/>
  <c r="K168" i="1"/>
  <c r="BE168" i="1" s="1"/>
  <c r="K85" i="1"/>
  <c r="BE85" i="1" s="1"/>
  <c r="K90" i="1"/>
  <c r="BE90" i="1" s="1"/>
  <c r="K94" i="1"/>
  <c r="BE94" i="1" s="1"/>
  <c r="K98" i="1"/>
  <c r="BE98" i="1" s="1"/>
  <c r="K102" i="1"/>
  <c r="BE102" i="1" s="1"/>
  <c r="K106" i="1"/>
  <c r="BE106" i="1" s="1"/>
  <c r="K110" i="1"/>
  <c r="BE110" i="1" s="1"/>
  <c r="K117" i="1"/>
  <c r="BE117" i="1" s="1"/>
  <c r="K123" i="1"/>
  <c r="BE123" i="1" s="1"/>
  <c r="K130" i="1"/>
  <c r="BE130" i="1" s="1"/>
  <c r="K136" i="1"/>
  <c r="BE136" i="1" s="1"/>
  <c r="K142" i="1"/>
  <c r="BE142" i="1" s="1"/>
  <c r="K149" i="1"/>
  <c r="BE149" i="1" s="1"/>
  <c r="K155" i="1"/>
  <c r="BE155" i="1" s="1"/>
  <c r="K162" i="1"/>
  <c r="BE162" i="1" s="1"/>
  <c r="K170" i="1"/>
  <c r="BE170" i="1" s="1"/>
  <c r="R82" i="1" l="1"/>
  <c r="J61" i="1" s="1"/>
  <c r="K31" i="1" s="1"/>
  <c r="BK83" i="1"/>
  <c r="K83" i="1" s="1"/>
  <c r="K62" i="1" s="1"/>
  <c r="I62" i="1"/>
  <c r="F35" i="1"/>
  <c r="K35" i="1"/>
  <c r="BK82" i="1" l="1"/>
  <c r="K82" i="1" s="1"/>
  <c r="K32" i="1" s="1"/>
  <c r="K41" i="1" s="1"/>
  <c r="K61" i="1" l="1"/>
</calcChain>
</file>

<file path=xl/sharedStrings.xml><?xml version="1.0" encoding="utf-8"?>
<sst xmlns="http://schemas.openxmlformats.org/spreadsheetml/2006/main" count="1156" uniqueCount="347">
  <si>
    <t>{03687dcc-b16d-4870-9b96-9c8cde826d40}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</si>
  <si>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</si>
  <si>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</si>
  <si>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</si>
  <si>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</si>
  <si>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</si>
  <si>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</si>
  <si>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01 - SLABOPROUDÉ ELEKTROINSTALACE</t>
  </si>
  <si>
    <t>KSO:</t>
  </si>
  <si>
    <t/>
  </si>
  <si>
    <t>CC-CZ:</t>
  </si>
  <si>
    <t>Místo:</t>
  </si>
  <si>
    <t>Hradec Králové</t>
  </si>
  <si>
    <t>Datum:</t>
  </si>
  <si>
    <t>Zadavatel:</t>
  </si>
  <si>
    <t>IČ:</t>
  </si>
  <si>
    <t>DIČ:</t>
  </si>
  <si>
    <t>Zhotovitel:</t>
  </si>
  <si>
    <t>Projektant:</t>
  </si>
  <si>
    <t>Zpracovatel:</t>
  </si>
  <si>
    <t>01159798</t>
  </si>
  <si>
    <t>Jiří Macháček</t>
  </si>
  <si>
    <t>Poznámka:</t>
  </si>
  <si>
    <t>Materiál</t>
  </si>
  <si>
    <t>Montáž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</si>
  <si>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</si>
  <si>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</si>
  <si>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</si>
  <si>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</si>
  <si>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</si>
  <si>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</si>
  <si>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</si>
  <si>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</si>
  <si>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</si>
  <si>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</si>
  <si>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</si>
  <si>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</si>
  <si>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</si>
  <si>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</si>
  <si>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</si>
  <si>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Materiál [CZK]</t>
  </si>
  <si>
    <t>Montáž [CZK]</t>
  </si>
  <si>
    <t>Cena celkem [CZK]</t>
  </si>
  <si>
    <t>Náklady stavby celkem</t>
  </si>
  <si>
    <t>-1</t>
  </si>
  <si>
    <t>01 - Slaboproudé rozvody</t>
  </si>
  <si>
    <t>SOUPIS PRACÍ</t>
  </si>
  <si>
    <t>PČ</t>
  </si>
  <si>
    <t>Typ</t>
  </si>
  <si>
    <t>Kód</t>
  </si>
  <si>
    <t>Popis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</si>
  <si>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</si>
  <si>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</si>
  <si>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</si>
  <si>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</si>
  <si>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</si>
  <si>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</si>
  <si>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</si>
  <si>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</si>
  <si>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</si>
  <si>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</si>
  <si>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</si>
  <si>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</si>
  <si>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</si>
  <si>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</si>
  <si>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</si>
  <si>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</si>
  <si>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01</t>
  </si>
  <si>
    <t>Slaboproudé rozvody</t>
  </si>
  <si>
    <t>0</t>
  </si>
  <si>
    <t>ROZPOCET</t>
  </si>
  <si>
    <t>1</t>
  </si>
  <si>
    <t>M</t>
  </si>
  <si>
    <t>ADI.20220615001</t>
  </si>
  <si>
    <t>Průmyslový PoE switch, 8 x PoE 10/100/1000 Mbps, 1 x RJ45 uplink 10/100/1000 Mb , 2 x SFP 1000 Mbps, norma 3af, 3at, 3bt Hi-PoE, celkový budget je 120 W, přepěťové ochrany, kompaktní kovové provedení, police nebo DIN, napájecí zdroj součástí balení, redundantní napájení.</t>
  </si>
  <si>
    <t>ks</t>
  </si>
  <si>
    <t>32</t>
  </si>
  <si>
    <t>16</t>
  </si>
  <si>
    <t>-270352610</t>
  </si>
  <si>
    <t>ADI.20220615002</t>
  </si>
  <si>
    <t>SFP modul 1,25 Gbps; single-mode; single fiber; přenosová vzdálenost 20 km; wavelength: Tx 1310 nm / Rx 1550 nm.</t>
  </si>
  <si>
    <t>-1255652250</t>
  </si>
  <si>
    <t>3</t>
  </si>
  <si>
    <t>ADI.20220615003</t>
  </si>
  <si>
    <t>SFP modul 1,25 Gbps; single-mode; single fiber; přenosová vzdálenost 20 km; wavelength: Tx 1550 nm / Rx 1310 nm.</t>
  </si>
  <si>
    <t>1719793687</t>
  </si>
  <si>
    <t>4</t>
  </si>
  <si>
    <t>K</t>
  </si>
  <si>
    <t>742330011</t>
  </si>
  <si>
    <t>Montáž strukturované kabeláže zařízení do rozvaděče switche, UPS, DVR, server bez nastavení_x000D_
KONFIGURACI A NASTAVENÍ AKTIVNÍCH PRVKŮ ZAJISTÍ SPRÁVCE IT</t>
  </si>
  <si>
    <t>kus</t>
  </si>
  <si>
    <t>CS ÚRS 2022 01</t>
  </si>
  <si>
    <t>-1484550306</t>
  </si>
  <si>
    <t>Online PSC</t>
  </si>
  <si>
    <t>https://podminky.urs.cz/item/CS_URS_2022_01/742330011</t>
  </si>
  <si>
    <t>5</t>
  </si>
  <si>
    <t>SKS1942164</t>
  </si>
  <si>
    <t>19" výsuvná vana pro 24x LC-D/SC-S v jedné rade,neosazená,1U</t>
  </si>
  <si>
    <t>1765982835</t>
  </si>
  <si>
    <t>6</t>
  </si>
  <si>
    <t>MAF.200518002</t>
  </si>
  <si>
    <t>Záslepka do SC portu</t>
  </si>
  <si>
    <t>1443863950</t>
  </si>
  <si>
    <t>7</t>
  </si>
  <si>
    <t>SKS1942115</t>
  </si>
  <si>
    <t>Kazeta pro uložení 12 svárů_x000D_
Materiál - plast, Možnost sestavení do bloku, ochrana svárů, max. 45 mm, 2x držák svarů 6 vláken, víko</t>
  </si>
  <si>
    <t>1548367698</t>
  </si>
  <si>
    <t>8</t>
  </si>
  <si>
    <t>SKS1942112</t>
  </si>
  <si>
    <t>Optická vana (222 31-0011.R00 )</t>
  </si>
  <si>
    <t>-1363340925</t>
  </si>
  <si>
    <t>9</t>
  </si>
  <si>
    <t>SKS1942116</t>
  </si>
  <si>
    <t>Optická spojka SC-Simplex, zircon, SM, modrá</t>
  </si>
  <si>
    <t>-678340386</t>
  </si>
  <si>
    <t>10</t>
  </si>
  <si>
    <t>SKS1942117</t>
  </si>
  <si>
    <t>Spojka optického vlákna do panelu ( 222 31-0021.R00 )</t>
  </si>
  <si>
    <t>-2051049209</t>
  </si>
  <si>
    <t>11</t>
  </si>
  <si>
    <t>SKS1942118</t>
  </si>
  <si>
    <t>Pigtail SC 9/125µm OS2, Easy Strip, délka 2m, žlutá</t>
  </si>
  <si>
    <t>1856194333</t>
  </si>
  <si>
    <t>12</t>
  </si>
  <si>
    <t>SKS1942119</t>
  </si>
  <si>
    <t>Teplem smrštitelná ochrana l = 45 mm</t>
  </si>
  <si>
    <t>1511341106</t>
  </si>
  <si>
    <t>13</t>
  </si>
  <si>
    <t>SKS1942120</t>
  </si>
  <si>
    <t>Svar opt.vlákna vč.ochrany a pigtailu, první svar (222 31-0031.R00 	)</t>
  </si>
  <si>
    <t>-1839986325</t>
  </si>
  <si>
    <t>14</t>
  </si>
  <si>
    <t>SKS1942121</t>
  </si>
  <si>
    <t>Svar opt.vlákna vč.ochrany a pigtailu, další svar (222 31-0032.R00 	)</t>
  </si>
  <si>
    <t>1582120803</t>
  </si>
  <si>
    <t>15</t>
  </si>
  <si>
    <t>MAF.20220615007</t>
  </si>
  <si>
    <t>Zásuvka optická 2xSC sim., LC dup., posuvný kryt konektorového pole, 86x135x26mm</t>
  </si>
  <si>
    <t>-1989733414</t>
  </si>
  <si>
    <t>-1790026467</t>
  </si>
  <si>
    <t>17</t>
  </si>
  <si>
    <t>1247148947</t>
  </si>
  <si>
    <t>18</t>
  </si>
  <si>
    <t>-114822004</t>
  </si>
  <si>
    <t>19</t>
  </si>
  <si>
    <t>2135589634</t>
  </si>
  <si>
    <t>20</t>
  </si>
  <si>
    <t>-128150221</t>
  </si>
  <si>
    <t>21</t>
  </si>
  <si>
    <t>1752678013</t>
  </si>
  <si>
    <t>22</t>
  </si>
  <si>
    <t>HZS4232.001</t>
  </si>
  <si>
    <t>Hodinové zúčtovací sazby ostatních profesí revizní a kontrolní činnost technik odborný - Vyhotovení protokolu o měření optických kabelů</t>
  </si>
  <si>
    <t>hod</t>
  </si>
  <si>
    <t>-385803504</t>
  </si>
  <si>
    <t>23</t>
  </si>
  <si>
    <t>MAF.2112002</t>
  </si>
  <si>
    <t>Kabel optický A-DQ(ZN)2Y, 5x1,5, 12vl., 9/125, PE, 5,2mm, Z019, MLT, KDP</t>
  </si>
  <si>
    <t>m</t>
  </si>
  <si>
    <t>160227196</t>
  </si>
  <si>
    <t>24</t>
  </si>
  <si>
    <t>220182036</t>
  </si>
  <si>
    <t>Zafukování optického kabelu do trubky z HDPE</t>
  </si>
  <si>
    <t>CS ÚRS 2020 01</t>
  </si>
  <si>
    <t>1984514202</t>
  </si>
  <si>
    <t>25</t>
  </si>
  <si>
    <t>742121002</t>
  </si>
  <si>
    <t>Montáž kabelů sdělovacích pro vnitřní rozvody počtu žil přes 15</t>
  </si>
  <si>
    <t>-1310109993</t>
  </si>
  <si>
    <t>26</t>
  </si>
  <si>
    <t>34121266</t>
  </si>
  <si>
    <t>kabel datový venkovní celkově stíněný Al fólií jádro Cu plné plášť PE (F/UTP) kategorie 5e</t>
  </si>
  <si>
    <t>116161134</t>
  </si>
  <si>
    <t>27</t>
  </si>
  <si>
    <t>742121001</t>
  </si>
  <si>
    <t>Montáž kabelů sdělovacích pro vnitřní rozvody počtu žil do 15</t>
  </si>
  <si>
    <t>-438724367</t>
  </si>
  <si>
    <t>https://podminky.urs.cz/item/CS_URS_2022_01/742121001</t>
  </si>
  <si>
    <t>28</t>
  </si>
  <si>
    <t>HZS3221</t>
  </si>
  <si>
    <t>Pomocné práce nespecifikované . Hodinové zúčtovací sazby montáží technologických zařízení na stavebních objektech montér slaboproudých zařízení_x000D_
Vyhledání stávajícího kabelu pro ovládání vjezdové závory od systému EPS, zapojení nové závory</t>
  </si>
  <si>
    <t>2129766980</t>
  </si>
  <si>
    <t>https://podminky.urs.cz/item/CS_URS_2022_01/HZS3221</t>
  </si>
  <si>
    <t>29</t>
  </si>
  <si>
    <t>742210251</t>
  </si>
  <si>
    <t>Připojení kontaktu ovládaného nebo monitorovaného</t>
  </si>
  <si>
    <t>395374226</t>
  </si>
  <si>
    <t>https://podminky.urs.cz/item/CS_URS_2022_01/742210251</t>
  </si>
  <si>
    <t>30</t>
  </si>
  <si>
    <t>742210503</t>
  </si>
  <si>
    <t>Zkoušky a revize EPS zkoušky koordinační funkční EPS</t>
  </si>
  <si>
    <t>-1717775067</t>
  </si>
  <si>
    <t>https://podminky.urs.cz/item/CS_URS_2022_01/742210503</t>
  </si>
  <si>
    <t>31</t>
  </si>
  <si>
    <t>MAF.20220615004</t>
  </si>
  <si>
    <t>Zemní kabelová komora, 580x580mm, hloubka 600mm, materiál recyklovatelný polypropylen (PP)</t>
  </si>
  <si>
    <t>-1857742422</t>
  </si>
  <si>
    <t>MAF.20220615005</t>
  </si>
  <si>
    <t>Víko kompozitní A15 (1,5t) pro komory 58x58cm a 68x68cm, fixace šroubem;  výrobce doporučuje obbetonování víka a svrchní části komory do hloubky 10-15 cm.</t>
  </si>
  <si>
    <t>-1402634042</t>
  </si>
  <si>
    <t>33</t>
  </si>
  <si>
    <t>460841113</t>
  </si>
  <si>
    <t>Osazení kabelové komory z plastů pro běžné zatížení komorového dílu z polyetylénu HDPE půdorysné plochy do 1,0 m2, světlé hloubky přes 0,7 do 1,0 m</t>
  </si>
  <si>
    <t>740990923</t>
  </si>
  <si>
    <t>https://podminky.urs.cz/item/CS_URS_2022_01/460841113</t>
  </si>
  <si>
    <t>34</t>
  </si>
  <si>
    <t>460841141</t>
  </si>
  <si>
    <t>Osazení kabelové komory z plastů pro běžné zatížení víka z polyetylénu HDPE půdorysné plochy do 1,0 m2</t>
  </si>
  <si>
    <t>309599713</t>
  </si>
  <si>
    <t>https://podminky.urs.cz/item/CS_URS_2022_01/460841141</t>
  </si>
  <si>
    <t>35</t>
  </si>
  <si>
    <t>460841811</t>
  </si>
  <si>
    <t>Osazení kabelové komory z plastů vyříznutí otvoru ve stěně kabelové komory HDPE</t>
  </si>
  <si>
    <t>-1491385768</t>
  </si>
  <si>
    <t>https://podminky.urs.cz/item/CS_URS_2022_01/460841811</t>
  </si>
  <si>
    <t>36</t>
  </si>
  <si>
    <t>MAF.200721001</t>
  </si>
  <si>
    <t>Mikrotrubička 14/10 zodolněná, oranžová s drážkovanou vnitřní stěnou, s kluzkou vrstvou, určeny pro přímou instalaci (bez další ochranné trubky), vysokohustotní polyethylen (PE-HD)</t>
  </si>
  <si>
    <t>1105764207</t>
  </si>
  <si>
    <t>37</t>
  </si>
  <si>
    <t>220182022</t>
  </si>
  <si>
    <t>Uložení trubky HDPE do výkopu pro optický kabel bez zřízení lože a bez krytí</t>
  </si>
  <si>
    <t>-1115890227</t>
  </si>
  <si>
    <t>https://podminky.urs.cz/item/CS_URS_2022_01/220182022</t>
  </si>
  <si>
    <t>38</t>
  </si>
  <si>
    <t>220182005</t>
  </si>
  <si>
    <t>Uložení trubky HDPE pro optický kabel do kabelového žlabu</t>
  </si>
  <si>
    <t>-1435736060</t>
  </si>
  <si>
    <t>https://podminky.urs.cz/item/CS_URS_2022_01/220182005</t>
  </si>
  <si>
    <t>39</t>
  </si>
  <si>
    <t>043002000</t>
  </si>
  <si>
    <t>Zkoušky a ostatní měření - kalibrace a kontrola tlaku těsnosti mikrotrubiček, vystavení protokolu</t>
  </si>
  <si>
    <t>…</t>
  </si>
  <si>
    <t>741576784</t>
  </si>
  <si>
    <t>https://podminky.urs.cz/item/CS_URS_2022_01/043002000</t>
  </si>
  <si>
    <t>40</t>
  </si>
  <si>
    <t>ALT.45055</t>
  </si>
  <si>
    <t>Spojka mikrotrubiček přímá průhledná celoplast UF, pro vodotěsné spojení mikrotrubiček, pro trubičky 14/10mm</t>
  </si>
  <si>
    <t>1788772267</t>
  </si>
  <si>
    <t>41</t>
  </si>
  <si>
    <t>ALT.47192</t>
  </si>
  <si>
    <t>Spojka mikrotrubiček vnější pr. 14mm, přímá průhledná LBK, GASBLOCK plynotěsně utěšňující průchozí kabel utažením</t>
  </si>
  <si>
    <t>653274660</t>
  </si>
  <si>
    <t>42</t>
  </si>
  <si>
    <t>220182026</t>
  </si>
  <si>
    <t>Montáž spojky bez svařování na HDPE trubce rovné nebo redukční</t>
  </si>
  <si>
    <t>322610811</t>
  </si>
  <si>
    <t>https://podminky.urs.cz/item/CS_URS_2022_01/220182026</t>
  </si>
  <si>
    <t>43</t>
  </si>
  <si>
    <t>220182027</t>
  </si>
  <si>
    <t>Montáž koncovky nebo záslepky bez svařování na HDPE trubku</t>
  </si>
  <si>
    <t>-1964411767</t>
  </si>
  <si>
    <t>https://podminky.urs.cz/item/CS_URS_2022_01/220182027</t>
  </si>
  <si>
    <t>44</t>
  </si>
  <si>
    <t>34571354</t>
  </si>
  <si>
    <t>trubka elektroinstalační ohebná dvouplášťová korugovaná (chránička) D 75/90mm, HDPE+LDPE</t>
  </si>
  <si>
    <t>306564761</t>
  </si>
  <si>
    <t>45</t>
  </si>
  <si>
    <t>34571350</t>
  </si>
  <si>
    <t>trubka elektroinstalační ohebná dvouplášťová korugovaná (chránička) D 32/40mm, HDPE+LDPE</t>
  </si>
  <si>
    <t>1518313971</t>
  </si>
  <si>
    <t>46</t>
  </si>
  <si>
    <t>460791213</t>
  </si>
  <si>
    <t>Montáž trubek ochranných uložených volně do rýhy plastových ohebných, vnitřního průměru přes 50 do 90 mm</t>
  </si>
  <si>
    <t>2116282967</t>
  </si>
  <si>
    <t>https://podminky.urs.cz/item/CS_URS_2022_01/460791213</t>
  </si>
  <si>
    <t>47</t>
  </si>
  <si>
    <t>460791212</t>
  </si>
  <si>
    <t>Montáž trubek ochranných uložených volně do rýhy plastových ohebných, vnitřního průměru přes 32 do 50 mm</t>
  </si>
  <si>
    <t>-578368958</t>
  </si>
  <si>
    <t>https://podminky.urs.cz/item/CS_URS_2022_01/460791212</t>
  </si>
  <si>
    <t>48</t>
  </si>
  <si>
    <t>460010024</t>
  </si>
  <si>
    <t>Vytyčení trasy vedení kabelového (podzemního) v zastavěném prostoru</t>
  </si>
  <si>
    <t>km</t>
  </si>
  <si>
    <t>1294429227</t>
  </si>
  <si>
    <t>https://podminky.urs.cz/item/CS_URS_2022_01/460010024</t>
  </si>
  <si>
    <t>49</t>
  </si>
  <si>
    <t>JTA.0013702.URS</t>
  </si>
  <si>
    <t>Výstražná fólie z polyethylenu šíře 33cm</t>
  </si>
  <si>
    <t>284239082</t>
  </si>
  <si>
    <t>50</t>
  </si>
  <si>
    <t>460671113</t>
  </si>
  <si>
    <t>Výstražná fólie z PVC pro krytí kabelů včetně vyrovnání povrchu rýhy, rozvinutí a uložení fólie šířky do 34 cm</t>
  </si>
  <si>
    <t>-1922899076</t>
  </si>
  <si>
    <t>https://podminky.urs.cz/item/CS_URS_2022_01/460671113</t>
  </si>
  <si>
    <t>51</t>
  </si>
  <si>
    <t>42390140</t>
  </si>
  <si>
    <t>objímka potrubí dvoušroubová M8 12–16 1/4"</t>
  </si>
  <si>
    <t>-1775397136</t>
  </si>
  <si>
    <t>52</t>
  </si>
  <si>
    <t>953941711</t>
  </si>
  <si>
    <t>Osazení drobných kovových výrobků bez jejich dodání s vysekáním kapes pro upevňovací prvky se zazděním, zabetonováním nebo zalitím objímek nebo držáků, ve zdivu cihelném</t>
  </si>
  <si>
    <t>521119957</t>
  </si>
  <si>
    <t>https://podminky.urs.cz/item/CS_URS_2022_01/953941711</t>
  </si>
  <si>
    <t>53</t>
  </si>
  <si>
    <t>SKS.200518005</t>
  </si>
  <si>
    <t>Aktivní těsnění prostupů a spár. Těsnící hmota k utěsnění kabelových a trubních prostupů. kartuše hmotnosti 0,33 kg</t>
  </si>
  <si>
    <t>1123732769</t>
  </si>
  <si>
    <t>54</t>
  </si>
  <si>
    <t>220060411</t>
  </si>
  <si>
    <t>Montáž těsnění neobsazených otvorů kabelovodu tlakového pro kabelovod z plastických hmot</t>
  </si>
  <si>
    <t>1959548984</t>
  </si>
  <si>
    <t>https://podminky.urs.cz/item/CS_URS_2022_01/220060411</t>
  </si>
  <si>
    <t>55</t>
  </si>
  <si>
    <t>998742102</t>
  </si>
  <si>
    <t>Přesun hmot pro slaboproud stanovený z hmotnosti přesunovaného materiálu vodorovná dopravní vzdálenost do 50 m v objektech výšky přes 6 do 12 m</t>
  </si>
  <si>
    <t>t</t>
  </si>
  <si>
    <t>-1489645156</t>
  </si>
  <si>
    <t>https://podminky.urs.cz/item/CS_URS_2022_01/998742102</t>
  </si>
  <si>
    <t>56</t>
  </si>
  <si>
    <t>-847115321</t>
  </si>
  <si>
    <t>57</t>
  </si>
  <si>
    <t>SLP.201110001</t>
  </si>
  <si>
    <t>Podružný materiál</t>
  </si>
  <si>
    <t>-927720654</t>
  </si>
  <si>
    <t>58</t>
  </si>
  <si>
    <t>013254000</t>
  </si>
  <si>
    <t>Dokumentace skutečného provedení stavby</t>
  </si>
  <si>
    <t>1024</t>
  </si>
  <si>
    <t>-326652584</t>
  </si>
  <si>
    <t>https://podminky.urs.cz/item/CS_URS_2022_01/013254000</t>
  </si>
  <si>
    <t>59</t>
  </si>
  <si>
    <t>012303000</t>
  </si>
  <si>
    <t>Geodetické práce po výstavbě - geodetické zaměření trasy SLP vedení</t>
  </si>
  <si>
    <t>-1229289867</t>
  </si>
  <si>
    <t>https://podminky.urs.cz/item/CS_URS_2022_01/012303000</t>
  </si>
  <si>
    <t>60</t>
  </si>
  <si>
    <t>030001000</t>
  </si>
  <si>
    <t>Zařízení staveniště</t>
  </si>
  <si>
    <t>84169313</t>
  </si>
  <si>
    <t>https://podminky.urs.cz/item/CS_URS_2022_01/030001000</t>
  </si>
  <si>
    <t>61</t>
  </si>
  <si>
    <t>040001000</t>
  </si>
  <si>
    <t>Inženýrská činnost</t>
  </si>
  <si>
    <t>691608391</t>
  </si>
  <si>
    <t>https://podminky.urs.cz/item/CS_URS_2022_01/040001000</t>
  </si>
  <si>
    <t>62</t>
  </si>
  <si>
    <t>045002000</t>
  </si>
  <si>
    <t>Kompletační a koordinační činnost</t>
  </si>
  <si>
    <t>1933789995</t>
  </si>
  <si>
    <t>https://podminky.urs.cz/item/CS_URS_2022_01/045002000</t>
  </si>
  <si>
    <t>63</t>
  </si>
  <si>
    <t>081002000</t>
  </si>
  <si>
    <t>Doprava zaměstnanců</t>
  </si>
  <si>
    <t>-291618050</t>
  </si>
  <si>
    <t>https://podminky.urs.cz/item/CS_URS_2022_01/081002000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</si>
</sst>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4" xfId="0" applyBorder="1" applyAlignment="1">
      <alignment vertical="center"/>
    </xf>
    <xf numFmtId="4" fontId="15" fillId="0" borderId="4" xfId="0" applyNumberFormat="1" applyFont="1" applyBorder="1"/>
    <xf numFmtId="166" fontId="15" fillId="0" borderId="4" xfId="0" applyNumberFormat="1" applyFont="1" applyBorder="1"/>
    <xf numFmtId="166" fontId="15" fillId="0" borderId="15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3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7" fillId="0" borderId="16" xfId="0" applyFont="1" applyBorder="1"/>
    <xf numFmtId="4" fontId="17" fillId="0" borderId="0" xfId="0" applyNumberFormat="1" applyFont="1"/>
    <xf numFmtId="166" fontId="17" fillId="0" borderId="0" xfId="0" applyNumberFormat="1" applyFont="1"/>
    <xf numFmtId="166" fontId="17" fillId="0" borderId="17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8" fillId="0" borderId="18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67" fontId="18" fillId="0" borderId="18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166" fontId="14" fillId="0" borderId="1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1" fillId="0" borderId="18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67" fontId="11" fillId="0" borderId="18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 applyProtection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a\V&#253;zva\2023\Z&#225;vory%20kabel&#225;&#382;\Sout&#283;&#382;\PR2199%20-%20Univerzita%20Hradec%20Kr&#225;lov&#233;%20-%20&#218;prava%20vjezdu%20na%20parkovi&#353;t&#283;%20-%20slaboproud.xlsx" TargetMode="External"/><Relationship Id="rId1" Type="http://schemas.openxmlformats.org/officeDocument/2006/relationships/externalLinkPath" Target="Sout&#283;&#382;/PR2199%20-%20Univerzita%20Hradec%20Kr&#225;lov&#233;%20-%20&#218;prava%20vjezdu%20na%20parkovi&#353;t&#283;%20-%20slabop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1 - SLABOPROUDÉ ELEKTROI..."/>
      <sheetName val="Pokyny pro vyplnění"/>
    </sheetNames>
    <sheetDataSet>
      <sheetData sheetId="0">
        <row r="6">
          <cell r="K6" t="str">
            <v>Univerzita Hradec Králové - Úprava vjezdu na parkoviště - slaboproud</v>
          </cell>
        </row>
        <row r="8">
          <cell r="AN8" t="str">
            <v>15. 6. 2022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60841811" TargetMode="External"/><Relationship Id="rId13" Type="http://schemas.openxmlformats.org/officeDocument/2006/relationships/hyperlink" Target="https://podminky.urs.cz/item/CS_URS_2022_01/220182027" TargetMode="External"/><Relationship Id="rId18" Type="http://schemas.openxmlformats.org/officeDocument/2006/relationships/hyperlink" Target="https://podminky.urs.cz/item/CS_URS_2022_01/953941711" TargetMode="External"/><Relationship Id="rId26" Type="http://schemas.openxmlformats.org/officeDocument/2006/relationships/hyperlink" Target="https://podminky.urs.cz/item/CS_URS_2022_01/045002000" TargetMode="External"/><Relationship Id="rId3" Type="http://schemas.openxmlformats.org/officeDocument/2006/relationships/hyperlink" Target="https://podminky.urs.cz/item/CS_URS_2022_01/HZS3221" TargetMode="External"/><Relationship Id="rId21" Type="http://schemas.openxmlformats.org/officeDocument/2006/relationships/hyperlink" Target="https://podminky.urs.cz/item/CS_URS_2022_01/HZS3221" TargetMode="External"/><Relationship Id="rId7" Type="http://schemas.openxmlformats.org/officeDocument/2006/relationships/hyperlink" Target="https://podminky.urs.cz/item/CS_URS_2022_01/460841141" TargetMode="External"/><Relationship Id="rId12" Type="http://schemas.openxmlformats.org/officeDocument/2006/relationships/hyperlink" Target="https://podminky.urs.cz/item/CS_URS_2022_01/220182026" TargetMode="External"/><Relationship Id="rId17" Type="http://schemas.openxmlformats.org/officeDocument/2006/relationships/hyperlink" Target="https://podminky.urs.cz/item/CS_URS_2022_01/460671113" TargetMode="External"/><Relationship Id="rId25" Type="http://schemas.openxmlformats.org/officeDocument/2006/relationships/hyperlink" Target="https://podminky.urs.cz/item/CS_URS_2022_01/040001000" TargetMode="External"/><Relationship Id="rId2" Type="http://schemas.openxmlformats.org/officeDocument/2006/relationships/hyperlink" Target="https://podminky.urs.cz/item/CS_URS_2022_01/742121001" TargetMode="External"/><Relationship Id="rId16" Type="http://schemas.openxmlformats.org/officeDocument/2006/relationships/hyperlink" Target="https://podminky.urs.cz/item/CS_URS_2022_01/460010024" TargetMode="External"/><Relationship Id="rId20" Type="http://schemas.openxmlformats.org/officeDocument/2006/relationships/hyperlink" Target="https://podminky.urs.cz/item/CS_URS_2022_01/998742102" TargetMode="External"/><Relationship Id="rId1" Type="http://schemas.openxmlformats.org/officeDocument/2006/relationships/hyperlink" Target="https://podminky.urs.cz/item/CS_URS_2022_01/742330011" TargetMode="External"/><Relationship Id="rId6" Type="http://schemas.openxmlformats.org/officeDocument/2006/relationships/hyperlink" Target="https://podminky.urs.cz/item/CS_URS_2022_01/460841113" TargetMode="External"/><Relationship Id="rId11" Type="http://schemas.openxmlformats.org/officeDocument/2006/relationships/hyperlink" Target="https://podminky.urs.cz/item/CS_URS_2022_01/043002000" TargetMode="External"/><Relationship Id="rId24" Type="http://schemas.openxmlformats.org/officeDocument/2006/relationships/hyperlink" Target="https://podminky.urs.cz/item/CS_URS_2022_01/030001000" TargetMode="External"/><Relationship Id="rId5" Type="http://schemas.openxmlformats.org/officeDocument/2006/relationships/hyperlink" Target="https://podminky.urs.cz/item/CS_URS_2022_01/742210503" TargetMode="External"/><Relationship Id="rId15" Type="http://schemas.openxmlformats.org/officeDocument/2006/relationships/hyperlink" Target="https://podminky.urs.cz/item/CS_URS_2022_01/460791212" TargetMode="External"/><Relationship Id="rId23" Type="http://schemas.openxmlformats.org/officeDocument/2006/relationships/hyperlink" Target="https://podminky.urs.cz/item/CS_URS_2022_01/012303000" TargetMode="External"/><Relationship Id="rId10" Type="http://schemas.openxmlformats.org/officeDocument/2006/relationships/hyperlink" Target="https://podminky.urs.cz/item/CS_URS_2022_01/220182005" TargetMode="External"/><Relationship Id="rId19" Type="http://schemas.openxmlformats.org/officeDocument/2006/relationships/hyperlink" Target="https://podminky.urs.cz/item/CS_URS_2022_01/220060411" TargetMode="External"/><Relationship Id="rId4" Type="http://schemas.openxmlformats.org/officeDocument/2006/relationships/hyperlink" Target="https://podminky.urs.cz/item/CS_URS_2022_01/742210251" TargetMode="External"/><Relationship Id="rId9" Type="http://schemas.openxmlformats.org/officeDocument/2006/relationships/hyperlink" Target="https://podminky.urs.cz/item/CS_URS_2022_01/220182022" TargetMode="External"/><Relationship Id="rId14" Type="http://schemas.openxmlformats.org/officeDocument/2006/relationships/hyperlink" Target="https://podminky.urs.cz/item/CS_URS_2022_01/460791213" TargetMode="External"/><Relationship Id="rId22" Type="http://schemas.openxmlformats.org/officeDocument/2006/relationships/hyperlink" Target="https://podminky.urs.cz/item/CS_URS_2022_01/013254000" TargetMode="External"/><Relationship Id="rId27" Type="http://schemas.openxmlformats.org/officeDocument/2006/relationships/hyperlink" Target="https://podminky.urs.cz/item/CS_URS_2022_01/081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BCF0-BEE2-40D2-834F-51BAF8172262}">
  <dimension ref="B2:BM174"/>
  <sheetViews>
    <sheetView tabSelected="1" workbookViewId="0">
      <selection activeCell="H49" sqref="H49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13.28515625" customWidth="1"/>
    <col min="13" max="13" width="8" customWidth="1"/>
    <col min="14" max="14" width="9.28515625" hidden="1" customWidth="1"/>
    <col min="16" max="24" width="12.140625" hidden="1" customWidth="1"/>
    <col min="25" max="25" width="10.5703125" hidden="1" customWidth="1"/>
    <col min="26" max="26" width="14" customWidth="1"/>
    <col min="27" max="27" width="10.5703125" customWidth="1"/>
    <col min="28" max="28" width="12.85546875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" t="s">
        <v>0</v>
      </c>
    </row>
    <row r="3" spans="2:46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AT3" s="2" t="s">
        <v>1</v>
      </c>
    </row>
    <row r="4" spans="2:46" ht="24.95" customHeight="1" x14ac:dyDescent="0.25">
      <c r="B4" s="5"/>
      <c r="D4" s="6" t="s">
        <v>2</v>
      </c>
      <c r="M4" s="5"/>
      <c r="N4" s="7" t="s">
        <v>3</v>
      </c>
      <c r="AT4" s="2" t="s">
        <v>4</v>
      </c>
    </row>
    <row r="5" spans="2:46" ht="6.95" customHeight="1" x14ac:dyDescent="0.25">
      <c r="B5" s="5"/>
      <c r="M5" s="5"/>
    </row>
    <row r="6" spans="2:46" ht="12" customHeight="1" x14ac:dyDescent="0.25">
      <c r="B6" s="5"/>
      <c r="D6" s="8" t="s">
        <v>5</v>
      </c>
      <c r="M6" s="5"/>
    </row>
    <row r="7" spans="2:46" ht="16.5" customHeight="1" x14ac:dyDescent="0.25">
      <c r="B7" s="5"/>
      <c r="E7" s="9" t="str">
        <f>'[1]Rekapitulace stavby'!K6</f>
        <v>Univerzita Hradec Králové - Úprava vjezdu na parkoviště - slaboproud</v>
      </c>
      <c r="F7" s="10"/>
      <c r="G7" s="10"/>
      <c r="H7" s="10"/>
      <c r="M7" s="5"/>
    </row>
    <row r="8" spans="2:46" s="12" customFormat="1" ht="12" customHeight="1" x14ac:dyDescent="0.25">
      <c r="B8" s="11"/>
      <c r="D8" s="8" t="s">
        <v>6</v>
      </c>
      <c r="M8" s="11"/>
    </row>
    <row r="9" spans="2:46" s="12" customFormat="1" ht="16.5" customHeight="1" x14ac:dyDescent="0.25">
      <c r="B9" s="11"/>
      <c r="E9" s="13" t="s">
        <v>7</v>
      </c>
      <c r="F9" s="14"/>
      <c r="G9" s="14"/>
      <c r="H9" s="14"/>
      <c r="M9" s="11"/>
    </row>
    <row r="10" spans="2:46" s="12" customFormat="1" x14ac:dyDescent="0.25">
      <c r="B10" s="11"/>
      <c r="M10" s="11"/>
    </row>
    <row r="11" spans="2:46" s="12" customFormat="1" ht="12" customHeight="1" x14ac:dyDescent="0.25">
      <c r="B11" s="11"/>
      <c r="D11" s="8" t="s">
        <v>8</v>
      </c>
      <c r="F11" s="15" t="s">
        <v>9</v>
      </c>
      <c r="I11" s="8" t="s">
        <v>10</v>
      </c>
      <c r="J11" s="15" t="s">
        <v>9</v>
      </c>
      <c r="M11" s="11"/>
    </row>
    <row r="12" spans="2:46" s="12" customFormat="1" ht="12" customHeight="1" x14ac:dyDescent="0.25">
      <c r="B12" s="11"/>
      <c r="D12" s="8" t="s">
        <v>11</v>
      </c>
      <c r="F12" s="15" t="s">
        <v>12</v>
      </c>
      <c r="I12" s="8" t="s">
        <v>13</v>
      </c>
      <c r="J12" s="16" t="str">
        <f>'[1]Rekapitulace stavby'!AN8</f>
        <v>15. 6. 2022</v>
      </c>
      <c r="M12" s="11"/>
    </row>
    <row r="13" spans="2:46" s="12" customFormat="1" ht="10.9" customHeight="1" x14ac:dyDescent="0.25">
      <c r="B13" s="11"/>
      <c r="M13" s="11"/>
    </row>
    <row r="14" spans="2:46" s="12" customFormat="1" ht="12" customHeight="1" x14ac:dyDescent="0.25">
      <c r="B14" s="11"/>
      <c r="D14" s="8" t="s">
        <v>14</v>
      </c>
      <c r="I14" s="8" t="s">
        <v>15</v>
      </c>
      <c r="J14" s="15" t="str">
        <f>IF('[1]Rekapitulace stavby'!AN10="","",'[1]Rekapitulace stavby'!AN10)</f>
        <v/>
      </c>
      <c r="M14" s="11"/>
    </row>
    <row r="15" spans="2:46" s="12" customFormat="1" ht="18" customHeight="1" x14ac:dyDescent="0.25">
      <c r="B15" s="11"/>
      <c r="E15" s="15" t="str">
        <f>IF('[1]Rekapitulace stavby'!E11="","",'[1]Rekapitulace stavby'!E11)</f>
        <v xml:space="preserve"> </v>
      </c>
      <c r="I15" s="8" t="s">
        <v>16</v>
      </c>
      <c r="J15" s="15" t="str">
        <f>IF('[1]Rekapitulace stavby'!AN11="","",'[1]Rekapitulace stavby'!AN11)</f>
        <v/>
      </c>
      <c r="M15" s="11"/>
    </row>
    <row r="16" spans="2:46" s="12" customFormat="1" ht="6.95" customHeight="1" x14ac:dyDescent="0.25">
      <c r="B16" s="11"/>
      <c r="M16" s="11"/>
    </row>
    <row r="17" spans="2:13" s="12" customFormat="1" ht="12" customHeight="1" x14ac:dyDescent="0.25">
      <c r="B17" s="11"/>
      <c r="D17" s="8" t="s">
        <v>17</v>
      </c>
      <c r="I17" s="8" t="s">
        <v>15</v>
      </c>
      <c r="J17" s="15" t="str">
        <f>'[1]Rekapitulace stavby'!AN13</f>
        <v/>
      </c>
      <c r="M17" s="11"/>
    </row>
    <row r="18" spans="2:13" s="12" customFormat="1" ht="18" customHeight="1" x14ac:dyDescent="0.25">
      <c r="B18" s="11"/>
      <c r="E18" s="17" t="str">
        <f>'[1]Rekapitulace stavby'!E14</f>
        <v xml:space="preserve"> </v>
      </c>
      <c r="F18" s="17"/>
      <c r="G18" s="17"/>
      <c r="H18" s="17"/>
      <c r="I18" s="8" t="s">
        <v>16</v>
      </c>
      <c r="J18" s="15" t="str">
        <f>'[1]Rekapitulace stavby'!AN14</f>
        <v/>
      </c>
      <c r="M18" s="11"/>
    </row>
    <row r="19" spans="2:13" s="12" customFormat="1" ht="6.95" customHeight="1" x14ac:dyDescent="0.25">
      <c r="B19" s="11"/>
      <c r="M19" s="11"/>
    </row>
    <row r="20" spans="2:13" s="12" customFormat="1" ht="12" customHeight="1" x14ac:dyDescent="0.25">
      <c r="B20" s="11"/>
      <c r="D20" s="8" t="s">
        <v>18</v>
      </c>
      <c r="I20" s="8" t="s">
        <v>15</v>
      </c>
      <c r="J20" s="15" t="str">
        <f>IF('[1]Rekapitulace stavby'!AN16="","",'[1]Rekapitulace stavby'!AN16)</f>
        <v/>
      </c>
      <c r="M20" s="11"/>
    </row>
    <row r="21" spans="2:13" s="12" customFormat="1" ht="18" customHeight="1" x14ac:dyDescent="0.25">
      <c r="B21" s="11"/>
      <c r="E21" s="15" t="str">
        <f>IF('[1]Rekapitulace stavby'!E17="","",'[1]Rekapitulace stavby'!E17)</f>
        <v xml:space="preserve"> </v>
      </c>
      <c r="I21" s="8" t="s">
        <v>16</v>
      </c>
      <c r="J21" s="15" t="str">
        <f>IF('[1]Rekapitulace stavby'!AN17="","",'[1]Rekapitulace stavby'!AN17)</f>
        <v/>
      </c>
      <c r="M21" s="11"/>
    </row>
    <row r="22" spans="2:13" s="12" customFormat="1" ht="6.95" customHeight="1" x14ac:dyDescent="0.25">
      <c r="B22" s="11"/>
      <c r="M22" s="11"/>
    </row>
    <row r="23" spans="2:13" s="12" customFormat="1" ht="12" customHeight="1" x14ac:dyDescent="0.25">
      <c r="B23" s="11"/>
      <c r="D23" s="8" t="s">
        <v>19</v>
      </c>
      <c r="I23" s="8" t="s">
        <v>15</v>
      </c>
      <c r="J23" s="15" t="s">
        <v>20</v>
      </c>
      <c r="M23" s="11"/>
    </row>
    <row r="24" spans="2:13" s="12" customFormat="1" ht="18" customHeight="1" x14ac:dyDescent="0.25">
      <c r="B24" s="11"/>
      <c r="E24" s="15" t="s">
        <v>21</v>
      </c>
      <c r="I24" s="8" t="s">
        <v>16</v>
      </c>
      <c r="J24" s="15" t="s">
        <v>9</v>
      </c>
      <c r="M24" s="11"/>
    </row>
    <row r="25" spans="2:13" s="12" customFormat="1" ht="6.95" customHeight="1" x14ac:dyDescent="0.25">
      <c r="B25" s="11"/>
      <c r="M25" s="11"/>
    </row>
    <row r="26" spans="2:13" s="12" customFormat="1" ht="12" customHeight="1" x14ac:dyDescent="0.25">
      <c r="B26" s="11"/>
      <c r="D26" s="8" t="s">
        <v>22</v>
      </c>
      <c r="M26" s="11"/>
    </row>
    <row r="27" spans="2:13" s="19" customFormat="1" ht="16.5" customHeight="1" x14ac:dyDescent="0.25">
      <c r="B27" s="18"/>
      <c r="E27" s="20" t="s">
        <v>9</v>
      </c>
      <c r="F27" s="20"/>
      <c r="G27" s="20"/>
      <c r="H27" s="20"/>
      <c r="M27" s="18"/>
    </row>
    <row r="28" spans="2:13" s="12" customFormat="1" ht="6.95" customHeight="1" x14ac:dyDescent="0.25">
      <c r="B28" s="11"/>
      <c r="M28" s="11"/>
    </row>
    <row r="29" spans="2:13" s="12" customFormat="1" ht="6.95" customHeight="1" x14ac:dyDescent="0.25">
      <c r="B29" s="11"/>
      <c r="D29" s="21"/>
      <c r="E29" s="21"/>
      <c r="F29" s="21"/>
      <c r="G29" s="21"/>
      <c r="H29" s="21"/>
      <c r="I29" s="21"/>
      <c r="J29" s="21"/>
      <c r="K29" s="21"/>
      <c r="L29" s="21"/>
      <c r="M29" s="11"/>
    </row>
    <row r="30" spans="2:13" s="12" customFormat="1" x14ac:dyDescent="0.25">
      <c r="B30" s="11"/>
      <c r="E30" s="8" t="s">
        <v>23</v>
      </c>
      <c r="K30" s="22">
        <f>I61</f>
        <v>0</v>
      </c>
      <c r="M30" s="11"/>
    </row>
    <row r="31" spans="2:13" s="12" customFormat="1" x14ac:dyDescent="0.25">
      <c r="B31" s="11"/>
      <c r="E31" s="8" t="s">
        <v>24</v>
      </c>
      <c r="K31" s="22">
        <f>J61</f>
        <v>0</v>
      </c>
      <c r="M31" s="11"/>
    </row>
    <row r="32" spans="2:13" s="12" customFormat="1" ht="25.35" customHeight="1" x14ac:dyDescent="0.25">
      <c r="B32" s="11"/>
      <c r="D32" s="23" t="s">
        <v>25</v>
      </c>
      <c r="K32" s="24">
        <f>ROUND(K82, 2)</f>
        <v>0</v>
      </c>
      <c r="M32" s="11"/>
    </row>
    <row r="33" spans="2:13" s="12" customFormat="1" ht="6.95" customHeight="1" x14ac:dyDescent="0.25">
      <c r="B33" s="11"/>
      <c r="D33" s="21"/>
      <c r="E33" s="21"/>
      <c r="F33" s="21"/>
      <c r="G33" s="21"/>
      <c r="H33" s="21"/>
      <c r="I33" s="21"/>
      <c r="J33" s="21"/>
      <c r="K33" s="21"/>
      <c r="L33" s="21"/>
      <c r="M33" s="11"/>
    </row>
    <row r="34" spans="2:13" s="12" customFormat="1" ht="14.45" customHeight="1" x14ac:dyDescent="0.25">
      <c r="B34" s="11"/>
      <c r="F34" s="25" t="s">
        <v>26</v>
      </c>
      <c r="I34" s="25" t="s">
        <v>27</v>
      </c>
      <c r="K34" s="25" t="s">
        <v>28</v>
      </c>
      <c r="M34" s="11"/>
    </row>
    <row r="35" spans="2:13" s="12" customFormat="1" ht="14.45" customHeight="1" x14ac:dyDescent="0.25">
      <c r="B35" s="11"/>
      <c r="D35" s="26" t="s">
        <v>29</v>
      </c>
      <c r="E35" s="8" t="s">
        <v>30</v>
      </c>
      <c r="F35" s="22">
        <f>ROUND((SUM(BE82:BE173)),  2)</f>
        <v>0</v>
      </c>
      <c r="I35" s="27">
        <v>0.21</v>
      </c>
      <c r="K35" s="22">
        <f>ROUND(((SUM(BE82:BE173))*I35),  2)</f>
        <v>0</v>
      </c>
      <c r="M35" s="11"/>
    </row>
    <row r="36" spans="2:13" s="12" customFormat="1" ht="14.45" customHeight="1" x14ac:dyDescent="0.25">
      <c r="B36" s="11"/>
      <c r="E36" s="8" t="s">
        <v>31</v>
      </c>
      <c r="F36" s="22">
        <f>ROUND((SUM(BF82:BF173)),  2)</f>
        <v>0</v>
      </c>
      <c r="I36" s="27">
        <v>0.15</v>
      </c>
      <c r="K36" s="22">
        <f>ROUND(((SUM(BF82:BF173))*I36),  2)</f>
        <v>0</v>
      </c>
      <c r="M36" s="11"/>
    </row>
    <row r="37" spans="2:13" s="12" customFormat="1" ht="14.45" hidden="1" customHeight="1" x14ac:dyDescent="0.25">
      <c r="B37" s="11"/>
      <c r="E37" s="8" t="s">
        <v>32</v>
      </c>
      <c r="F37" s="22">
        <f>ROUND((SUM(BG82:BG173)),  2)</f>
        <v>0</v>
      </c>
      <c r="I37" s="27">
        <v>0.21</v>
      </c>
      <c r="K37" s="22">
        <f>0</f>
        <v>0</v>
      </c>
      <c r="M37" s="11"/>
    </row>
    <row r="38" spans="2:13" s="12" customFormat="1" ht="14.45" hidden="1" customHeight="1" x14ac:dyDescent="0.25">
      <c r="B38" s="11"/>
      <c r="E38" s="8" t="s">
        <v>33</v>
      </c>
      <c r="F38" s="22">
        <f>ROUND((SUM(BH82:BH173)),  2)</f>
        <v>0</v>
      </c>
      <c r="I38" s="27">
        <v>0.15</v>
      </c>
      <c r="K38" s="22">
        <f>0</f>
        <v>0</v>
      </c>
      <c r="M38" s="11"/>
    </row>
    <row r="39" spans="2:13" s="12" customFormat="1" ht="14.45" hidden="1" customHeight="1" x14ac:dyDescent="0.25">
      <c r="B39" s="11"/>
      <c r="E39" s="8" t="s">
        <v>34</v>
      </c>
      <c r="F39" s="22">
        <f>ROUND((SUM(BI82:BI173)),  2)</f>
        <v>0</v>
      </c>
      <c r="I39" s="27">
        <v>0</v>
      </c>
      <c r="K39" s="22">
        <f>0</f>
        <v>0</v>
      </c>
      <c r="M39" s="11"/>
    </row>
    <row r="40" spans="2:13" s="12" customFormat="1" ht="6.95" customHeight="1" x14ac:dyDescent="0.25">
      <c r="B40" s="11"/>
      <c r="M40" s="11"/>
    </row>
    <row r="41" spans="2:13" s="12" customFormat="1" ht="25.35" customHeight="1" x14ac:dyDescent="0.25">
      <c r="B41" s="11"/>
      <c r="C41" s="28"/>
      <c r="D41" s="29" t="s">
        <v>35</v>
      </c>
      <c r="E41" s="30"/>
      <c r="F41" s="30"/>
      <c r="G41" s="31" t="s">
        <v>36</v>
      </c>
      <c r="H41" s="32" t="s">
        <v>37</v>
      </c>
      <c r="I41" s="30"/>
      <c r="J41" s="30"/>
      <c r="K41" s="33">
        <f>SUM(K32:K39)</f>
        <v>0</v>
      </c>
      <c r="L41" s="34"/>
      <c r="M41" s="11"/>
    </row>
    <row r="42" spans="2:13" s="12" customFormat="1" ht="14.45" customHeight="1" x14ac:dyDescent="0.2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1"/>
    </row>
    <row r="46" spans="2:13" s="12" customFormat="1" ht="6.95" customHeight="1" x14ac:dyDescent="0.25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11"/>
    </row>
    <row r="47" spans="2:13" s="12" customFormat="1" ht="24.95" customHeight="1" x14ac:dyDescent="0.25">
      <c r="B47" s="11"/>
      <c r="C47" s="6" t="s">
        <v>38</v>
      </c>
      <c r="M47" s="11"/>
    </row>
    <row r="48" spans="2:13" s="12" customFormat="1" ht="6.95" customHeight="1" x14ac:dyDescent="0.25">
      <c r="B48" s="11"/>
      <c r="M48" s="11"/>
    </row>
    <row r="49" spans="2:47" s="12" customFormat="1" ht="12" customHeight="1" x14ac:dyDescent="0.25">
      <c r="B49" s="11"/>
      <c r="C49" s="8" t="s">
        <v>5</v>
      </c>
      <c r="M49" s="11"/>
    </row>
    <row r="50" spans="2:47" s="12" customFormat="1" ht="16.5" customHeight="1" x14ac:dyDescent="0.25">
      <c r="B50" s="11"/>
      <c r="E50" s="9" t="str">
        <f>E7</f>
        <v>Univerzita Hradec Králové - Úprava vjezdu na parkoviště - slaboproud</v>
      </c>
      <c r="F50" s="10"/>
      <c r="G50" s="10"/>
      <c r="H50" s="10"/>
      <c r="M50" s="11"/>
    </row>
    <row r="51" spans="2:47" s="12" customFormat="1" ht="12" customHeight="1" x14ac:dyDescent="0.25">
      <c r="B51" s="11"/>
      <c r="C51" s="8" t="s">
        <v>6</v>
      </c>
      <c r="M51" s="11"/>
    </row>
    <row r="52" spans="2:47" s="12" customFormat="1" ht="16.5" customHeight="1" x14ac:dyDescent="0.25">
      <c r="B52" s="11"/>
      <c r="E52" s="13" t="str">
        <f>E9</f>
        <v>01 - SLABOPROUDÉ ELEKTROINSTALACE</v>
      </c>
      <c r="F52" s="14"/>
      <c r="G52" s="14"/>
      <c r="H52" s="14"/>
      <c r="M52" s="11"/>
    </row>
    <row r="53" spans="2:47" s="12" customFormat="1" ht="6.95" customHeight="1" x14ac:dyDescent="0.25">
      <c r="B53" s="11"/>
      <c r="M53" s="11"/>
    </row>
    <row r="54" spans="2:47" s="12" customFormat="1" ht="12" customHeight="1" x14ac:dyDescent="0.25">
      <c r="B54" s="11"/>
      <c r="C54" s="8" t="s">
        <v>11</v>
      </c>
      <c r="F54" s="15" t="str">
        <f>F12</f>
        <v>Hradec Králové</v>
      </c>
      <c r="I54" s="8" t="s">
        <v>13</v>
      </c>
      <c r="J54" s="16">
        <v>45141</v>
      </c>
      <c r="M54" s="11"/>
    </row>
    <row r="55" spans="2:47" s="12" customFormat="1" ht="6.95" customHeight="1" x14ac:dyDescent="0.25">
      <c r="B55" s="11"/>
      <c r="M55" s="11"/>
    </row>
    <row r="56" spans="2:47" s="12" customFormat="1" ht="15.2" customHeight="1" x14ac:dyDescent="0.25">
      <c r="B56" s="11"/>
      <c r="C56" s="8" t="s">
        <v>14</v>
      </c>
      <c r="F56" s="15" t="str">
        <f>E15</f>
        <v xml:space="preserve"> </v>
      </c>
      <c r="I56" s="8" t="s">
        <v>18</v>
      </c>
      <c r="J56" s="39" t="str">
        <f>E21</f>
        <v xml:space="preserve"> </v>
      </c>
      <c r="M56" s="11"/>
    </row>
    <row r="57" spans="2:47" s="12" customFormat="1" ht="15.2" customHeight="1" x14ac:dyDescent="0.25">
      <c r="B57" s="11"/>
      <c r="C57" s="8" t="s">
        <v>17</v>
      </c>
      <c r="F57" s="15" t="str">
        <f>IF(E18="","",E18)</f>
        <v xml:space="preserve"> </v>
      </c>
      <c r="I57" s="8" t="s">
        <v>19</v>
      </c>
      <c r="J57" s="39" t="str">
        <f>E24</f>
        <v>Jiří Macháček</v>
      </c>
      <c r="M57" s="11"/>
    </row>
    <row r="58" spans="2:47" s="12" customFormat="1" ht="10.35" customHeight="1" x14ac:dyDescent="0.25">
      <c r="B58" s="11"/>
      <c r="M58" s="11"/>
    </row>
    <row r="59" spans="2:47" s="12" customFormat="1" ht="29.25" customHeight="1" x14ac:dyDescent="0.25">
      <c r="B59" s="11"/>
      <c r="C59" s="40" t="s">
        <v>39</v>
      </c>
      <c r="D59" s="28"/>
      <c r="E59" s="28"/>
      <c r="F59" s="28"/>
      <c r="G59" s="28"/>
      <c r="H59" s="28"/>
      <c r="I59" s="41" t="s">
        <v>40</v>
      </c>
      <c r="J59" s="41" t="s">
        <v>41</v>
      </c>
      <c r="K59" s="41" t="s">
        <v>42</v>
      </c>
      <c r="L59" s="28"/>
      <c r="M59" s="11"/>
    </row>
    <row r="60" spans="2:47" s="12" customFormat="1" ht="10.35" customHeight="1" x14ac:dyDescent="0.25">
      <c r="B60" s="11"/>
      <c r="M60" s="11"/>
    </row>
    <row r="61" spans="2:47" s="12" customFormat="1" ht="22.9" customHeight="1" x14ac:dyDescent="0.25">
      <c r="B61" s="11"/>
      <c r="C61" s="42" t="s">
        <v>43</v>
      </c>
      <c r="I61" s="24">
        <f>Q82</f>
        <v>0</v>
      </c>
      <c r="J61" s="24">
        <f>R82</f>
        <v>0</v>
      </c>
      <c r="K61" s="24">
        <f>K82</f>
        <v>0</v>
      </c>
      <c r="M61" s="11"/>
      <c r="AU61" s="2" t="s">
        <v>44</v>
      </c>
    </row>
    <row r="62" spans="2:47" s="44" customFormat="1" ht="24.95" customHeight="1" x14ac:dyDescent="0.25">
      <c r="B62" s="43"/>
      <c r="D62" s="45" t="s">
        <v>45</v>
      </c>
      <c r="E62" s="46"/>
      <c r="F62" s="46"/>
      <c r="G62" s="46"/>
      <c r="H62" s="46"/>
      <c r="I62" s="47">
        <f>Q83</f>
        <v>0</v>
      </c>
      <c r="J62" s="47">
        <f>R83</f>
        <v>0</v>
      </c>
      <c r="K62" s="47">
        <f>K83</f>
        <v>0</v>
      </c>
      <c r="M62" s="43"/>
    </row>
    <row r="63" spans="2:47" s="12" customFormat="1" ht="21.75" customHeight="1" x14ac:dyDescent="0.25">
      <c r="B63" s="11"/>
      <c r="M63" s="11"/>
    </row>
    <row r="64" spans="2:47" s="12" customFormat="1" ht="6.95" customHeight="1" x14ac:dyDescent="0.25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11"/>
    </row>
    <row r="68" spans="2:13" s="12" customFormat="1" ht="6.95" customHeight="1" x14ac:dyDescent="0.25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11"/>
    </row>
    <row r="69" spans="2:13" s="12" customFormat="1" ht="24.95" customHeight="1" x14ac:dyDescent="0.25">
      <c r="B69" s="11"/>
      <c r="C69" s="6" t="s">
        <v>46</v>
      </c>
      <c r="M69" s="11"/>
    </row>
    <row r="70" spans="2:13" s="12" customFormat="1" ht="6.95" customHeight="1" x14ac:dyDescent="0.25">
      <c r="B70" s="11"/>
      <c r="M70" s="11"/>
    </row>
    <row r="71" spans="2:13" s="12" customFormat="1" ht="12" customHeight="1" x14ac:dyDescent="0.25">
      <c r="B71" s="11"/>
      <c r="C71" s="8" t="s">
        <v>5</v>
      </c>
      <c r="M71" s="11"/>
    </row>
    <row r="72" spans="2:13" s="12" customFormat="1" ht="16.5" customHeight="1" x14ac:dyDescent="0.25">
      <c r="B72" s="11"/>
      <c r="E72" s="9" t="str">
        <f>E7</f>
        <v>Univerzita Hradec Králové - Úprava vjezdu na parkoviště - slaboproud</v>
      </c>
      <c r="F72" s="10"/>
      <c r="G72" s="10"/>
      <c r="H72" s="10"/>
      <c r="M72" s="11"/>
    </row>
    <row r="73" spans="2:13" s="12" customFormat="1" ht="12" customHeight="1" x14ac:dyDescent="0.25">
      <c r="B73" s="11"/>
      <c r="C73" s="8" t="s">
        <v>6</v>
      </c>
      <c r="M73" s="11"/>
    </row>
    <row r="74" spans="2:13" s="12" customFormat="1" ht="16.5" customHeight="1" x14ac:dyDescent="0.25">
      <c r="B74" s="11"/>
      <c r="E74" s="13" t="str">
        <f>E9</f>
        <v>01 - SLABOPROUDÉ ELEKTROINSTALACE</v>
      </c>
      <c r="F74" s="14"/>
      <c r="G74" s="14"/>
      <c r="H74" s="14"/>
      <c r="M74" s="11"/>
    </row>
    <row r="75" spans="2:13" s="12" customFormat="1" ht="6.95" customHeight="1" x14ac:dyDescent="0.25">
      <c r="B75" s="11"/>
      <c r="M75" s="11"/>
    </row>
    <row r="76" spans="2:13" s="12" customFormat="1" ht="12" customHeight="1" x14ac:dyDescent="0.25">
      <c r="B76" s="11"/>
      <c r="C76" s="8" t="s">
        <v>11</v>
      </c>
      <c r="F76" s="15" t="str">
        <f>F12</f>
        <v>Hradec Králové</v>
      </c>
      <c r="I76" s="8" t="s">
        <v>13</v>
      </c>
      <c r="J76" s="16"/>
      <c r="M76" s="11"/>
    </row>
    <row r="77" spans="2:13" s="12" customFormat="1" ht="6.95" customHeight="1" x14ac:dyDescent="0.25">
      <c r="B77" s="11"/>
      <c r="M77" s="11"/>
    </row>
    <row r="78" spans="2:13" s="12" customFormat="1" ht="15.2" customHeight="1" x14ac:dyDescent="0.25">
      <c r="B78" s="11"/>
      <c r="C78" s="8" t="s">
        <v>14</v>
      </c>
      <c r="F78" s="15" t="str">
        <f>E15</f>
        <v xml:space="preserve"> </v>
      </c>
      <c r="I78" s="8" t="s">
        <v>18</v>
      </c>
      <c r="J78" s="39" t="str">
        <f>E21</f>
        <v xml:space="preserve"> </v>
      </c>
      <c r="M78" s="11"/>
    </row>
    <row r="79" spans="2:13" s="12" customFormat="1" ht="15.2" customHeight="1" x14ac:dyDescent="0.25">
      <c r="B79" s="11"/>
      <c r="C79" s="8" t="s">
        <v>17</v>
      </c>
      <c r="F79" s="15" t="str">
        <f>IF(E18="","",E18)</f>
        <v xml:space="preserve"> </v>
      </c>
      <c r="I79" s="8" t="s">
        <v>19</v>
      </c>
      <c r="J79" s="39"/>
      <c r="M79" s="11"/>
    </row>
    <row r="80" spans="2:13" s="12" customFormat="1" ht="10.35" customHeight="1" x14ac:dyDescent="0.25">
      <c r="B80" s="11"/>
      <c r="M80" s="11"/>
    </row>
    <row r="81" spans="2:65" s="55" customFormat="1" ht="29.25" customHeight="1" x14ac:dyDescent="0.25">
      <c r="B81" s="48"/>
      <c r="C81" s="49" t="s">
        <v>47</v>
      </c>
      <c r="D81" s="50" t="s">
        <v>48</v>
      </c>
      <c r="E81" s="50" t="s">
        <v>49</v>
      </c>
      <c r="F81" s="50" t="s">
        <v>50</v>
      </c>
      <c r="G81" s="50" t="s">
        <v>51</v>
      </c>
      <c r="H81" s="50" t="s">
        <v>52</v>
      </c>
      <c r="I81" s="50" t="s">
        <v>53</v>
      </c>
      <c r="J81" s="50" t="s">
        <v>54</v>
      </c>
      <c r="K81" s="50" t="s">
        <v>42</v>
      </c>
      <c r="L81" s="51" t="s">
        <v>55</v>
      </c>
      <c r="M81" s="48"/>
      <c r="N81" s="52" t="s">
        <v>9</v>
      </c>
      <c r="O81" s="53" t="s">
        <v>29</v>
      </c>
      <c r="P81" s="53" t="s">
        <v>56</v>
      </c>
      <c r="Q81" s="53" t="s">
        <v>57</v>
      </c>
      <c r="R81" s="53" t="s">
        <v>58</v>
      </c>
      <c r="S81" s="53" t="s">
        <v>59</v>
      </c>
      <c r="T81" s="53" t="s">
        <v>60</v>
      </c>
      <c r="U81" s="53" t="s">
        <v>61</v>
      </c>
      <c r="V81" s="53" t="s">
        <v>62</v>
      </c>
      <c r="W81" s="53" t="s">
        <v>63</v>
      </c>
      <c r="X81" s="54" t="s">
        <v>64</v>
      </c>
    </row>
    <row r="82" spans="2:65" s="12" customFormat="1" ht="22.9" customHeight="1" x14ac:dyDescent="0.25">
      <c r="B82" s="11"/>
      <c r="C82" s="56" t="s">
        <v>65</v>
      </c>
      <c r="K82" s="57">
        <f>BK82</f>
        <v>0</v>
      </c>
      <c r="M82" s="11"/>
      <c r="N82" s="58"/>
      <c r="O82" s="21"/>
      <c r="P82" s="21"/>
      <c r="Q82" s="59">
        <f>Q83</f>
        <v>0</v>
      </c>
      <c r="R82" s="59">
        <f>R83</f>
        <v>0</v>
      </c>
      <c r="S82" s="21"/>
      <c r="T82" s="60">
        <f>T83</f>
        <v>135.24599999999998</v>
      </c>
      <c r="U82" s="21"/>
      <c r="V82" s="60">
        <f>V83</f>
        <v>0.49534000000000011</v>
      </c>
      <c r="W82" s="21"/>
      <c r="X82" s="61">
        <f>X83</f>
        <v>0</v>
      </c>
      <c r="AT82" s="2" t="s">
        <v>66</v>
      </c>
      <c r="AU82" s="2" t="s">
        <v>44</v>
      </c>
      <c r="BK82" s="62">
        <f>BK83</f>
        <v>0</v>
      </c>
    </row>
    <row r="83" spans="2:65" s="64" customFormat="1" ht="25.9" customHeight="1" x14ac:dyDescent="0.2">
      <c r="B83" s="63"/>
      <c r="D83" s="65" t="s">
        <v>66</v>
      </c>
      <c r="E83" s="66" t="s">
        <v>67</v>
      </c>
      <c r="F83" s="66" t="s">
        <v>68</v>
      </c>
      <c r="K83" s="67">
        <f>BK83</f>
        <v>0</v>
      </c>
      <c r="M83" s="63"/>
      <c r="N83" s="68"/>
      <c r="Q83" s="69">
        <f>SUM(Q84:Q173)</f>
        <v>0</v>
      </c>
      <c r="R83" s="69">
        <f>SUM(R84:R173)</f>
        <v>0</v>
      </c>
      <c r="T83" s="70">
        <f>SUM(T84:T173)</f>
        <v>135.24599999999998</v>
      </c>
      <c r="V83" s="70">
        <f>SUM(V84:V173)</f>
        <v>0.49534000000000011</v>
      </c>
      <c r="X83" s="71">
        <f>SUM(X84:X173)</f>
        <v>0</v>
      </c>
      <c r="AR83" s="65" t="s">
        <v>1</v>
      </c>
      <c r="AT83" s="72" t="s">
        <v>66</v>
      </c>
      <c r="AU83" s="72" t="s">
        <v>69</v>
      </c>
      <c r="AY83" s="65" t="s">
        <v>70</v>
      </c>
      <c r="BK83" s="73">
        <f>SUM(BK84:BK173)</f>
        <v>0</v>
      </c>
    </row>
    <row r="84" spans="2:65" s="12" customFormat="1" ht="44.25" customHeight="1" x14ac:dyDescent="0.25">
      <c r="B84" s="11"/>
      <c r="C84" s="74" t="s">
        <v>71</v>
      </c>
      <c r="D84" s="74" t="s">
        <v>72</v>
      </c>
      <c r="E84" s="75" t="s">
        <v>73</v>
      </c>
      <c r="F84" s="76" t="s">
        <v>74</v>
      </c>
      <c r="G84" s="77" t="s">
        <v>75</v>
      </c>
      <c r="H84" s="78">
        <v>1</v>
      </c>
      <c r="I84" s="79">
        <v>0</v>
      </c>
      <c r="J84" s="80"/>
      <c r="K84" s="79">
        <f>ROUND(P84*H84,2)</f>
        <v>0</v>
      </c>
      <c r="L84" s="76" t="s">
        <v>9</v>
      </c>
      <c r="M84" s="81"/>
      <c r="N84" s="82" t="s">
        <v>9</v>
      </c>
      <c r="O84" s="83" t="s">
        <v>30</v>
      </c>
      <c r="P84" s="84">
        <f>I84+J84</f>
        <v>0</v>
      </c>
      <c r="Q84" s="84">
        <f>ROUND(I84*H84,2)</f>
        <v>0</v>
      </c>
      <c r="R84" s="84">
        <f>ROUND(J84*H84,2)</f>
        <v>0</v>
      </c>
      <c r="S84" s="85">
        <v>0</v>
      </c>
      <c r="T84" s="85">
        <f>S84*H84</f>
        <v>0</v>
      </c>
      <c r="U84" s="85">
        <v>0</v>
      </c>
      <c r="V84" s="85">
        <f>U84*H84</f>
        <v>0</v>
      </c>
      <c r="W84" s="85">
        <v>0</v>
      </c>
      <c r="X84" s="86">
        <f>W84*H84</f>
        <v>0</v>
      </c>
      <c r="AR84" s="87" t="s">
        <v>76</v>
      </c>
      <c r="AT84" s="87" t="s">
        <v>72</v>
      </c>
      <c r="AU84" s="87" t="s">
        <v>71</v>
      </c>
      <c r="AY84" s="2" t="s">
        <v>70</v>
      </c>
      <c r="BE84" s="88">
        <f>IF(O84="základní",K84,0)</f>
        <v>0</v>
      </c>
      <c r="BF84" s="88">
        <f>IF(O84="snížená",K84,0)</f>
        <v>0</v>
      </c>
      <c r="BG84" s="88">
        <f>IF(O84="zákl. přenesená",K84,0)</f>
        <v>0</v>
      </c>
      <c r="BH84" s="88">
        <f>IF(O84="sníž. přenesená",K84,0)</f>
        <v>0</v>
      </c>
      <c r="BI84" s="88">
        <f>IF(O84="nulová",K84,0)</f>
        <v>0</v>
      </c>
      <c r="BJ84" s="2" t="s">
        <v>71</v>
      </c>
      <c r="BK84" s="88">
        <f>ROUND(P84*H84,2)</f>
        <v>0</v>
      </c>
      <c r="BL84" s="2" t="s">
        <v>77</v>
      </c>
      <c r="BM84" s="87" t="s">
        <v>78</v>
      </c>
    </row>
    <row r="85" spans="2:65" s="12" customFormat="1" ht="24.2" customHeight="1" x14ac:dyDescent="0.25">
      <c r="B85" s="11"/>
      <c r="C85" s="74" t="s">
        <v>1</v>
      </c>
      <c r="D85" s="74" t="s">
        <v>72</v>
      </c>
      <c r="E85" s="75" t="s">
        <v>79</v>
      </c>
      <c r="F85" s="76" t="s">
        <v>80</v>
      </c>
      <c r="G85" s="77" t="s">
        <v>75</v>
      </c>
      <c r="H85" s="78">
        <v>1</v>
      </c>
      <c r="I85" s="79">
        <v>0</v>
      </c>
      <c r="J85" s="80"/>
      <c r="K85" s="79">
        <f>ROUND(P85*H85,2)</f>
        <v>0</v>
      </c>
      <c r="L85" s="76" t="s">
        <v>9</v>
      </c>
      <c r="M85" s="81"/>
      <c r="N85" s="82" t="s">
        <v>9</v>
      </c>
      <c r="O85" s="83" t="s">
        <v>30</v>
      </c>
      <c r="P85" s="84">
        <f>I85+J85</f>
        <v>0</v>
      </c>
      <c r="Q85" s="84">
        <f>ROUND(I85*H85,2)</f>
        <v>0</v>
      </c>
      <c r="R85" s="84">
        <f>ROUND(J85*H85,2)</f>
        <v>0</v>
      </c>
      <c r="S85" s="85">
        <v>0</v>
      </c>
      <c r="T85" s="85">
        <f>S85*H85</f>
        <v>0</v>
      </c>
      <c r="U85" s="85">
        <v>0</v>
      </c>
      <c r="V85" s="85">
        <f>U85*H85</f>
        <v>0</v>
      </c>
      <c r="W85" s="85">
        <v>0</v>
      </c>
      <c r="X85" s="86">
        <f>W85*H85</f>
        <v>0</v>
      </c>
      <c r="AR85" s="87" t="s">
        <v>76</v>
      </c>
      <c r="AT85" s="87" t="s">
        <v>72</v>
      </c>
      <c r="AU85" s="87" t="s">
        <v>71</v>
      </c>
      <c r="AY85" s="2" t="s">
        <v>70</v>
      </c>
      <c r="BE85" s="88">
        <f>IF(O85="základní",K85,0)</f>
        <v>0</v>
      </c>
      <c r="BF85" s="88">
        <f>IF(O85="snížená",K85,0)</f>
        <v>0</v>
      </c>
      <c r="BG85" s="88">
        <f>IF(O85="zákl. přenesená",K85,0)</f>
        <v>0</v>
      </c>
      <c r="BH85" s="88">
        <f>IF(O85="sníž. přenesená",K85,0)</f>
        <v>0</v>
      </c>
      <c r="BI85" s="88">
        <f>IF(O85="nulová",K85,0)</f>
        <v>0</v>
      </c>
      <c r="BJ85" s="2" t="s">
        <v>71</v>
      </c>
      <c r="BK85" s="88">
        <f>ROUND(P85*H85,2)</f>
        <v>0</v>
      </c>
      <c r="BL85" s="2" t="s">
        <v>77</v>
      </c>
      <c r="BM85" s="87" t="s">
        <v>81</v>
      </c>
    </row>
    <row r="86" spans="2:65" s="12" customFormat="1" ht="24.2" customHeight="1" x14ac:dyDescent="0.25">
      <c r="B86" s="11"/>
      <c r="C86" s="74" t="s">
        <v>82</v>
      </c>
      <c r="D86" s="74" t="s">
        <v>72</v>
      </c>
      <c r="E86" s="75" t="s">
        <v>83</v>
      </c>
      <c r="F86" s="76" t="s">
        <v>84</v>
      </c>
      <c r="G86" s="77" t="s">
        <v>75</v>
      </c>
      <c r="H86" s="78">
        <v>1</v>
      </c>
      <c r="I86" s="79">
        <v>0</v>
      </c>
      <c r="J86" s="80"/>
      <c r="K86" s="79">
        <f>ROUND(P86*H86,2)</f>
        <v>0</v>
      </c>
      <c r="L86" s="76" t="s">
        <v>9</v>
      </c>
      <c r="M86" s="81"/>
      <c r="N86" s="82" t="s">
        <v>9</v>
      </c>
      <c r="O86" s="83" t="s">
        <v>30</v>
      </c>
      <c r="P86" s="84">
        <f>I86+J86</f>
        <v>0</v>
      </c>
      <c r="Q86" s="84">
        <f>ROUND(I86*H86,2)</f>
        <v>0</v>
      </c>
      <c r="R86" s="84">
        <f>ROUND(J86*H86,2)</f>
        <v>0</v>
      </c>
      <c r="S86" s="85">
        <v>0</v>
      </c>
      <c r="T86" s="85">
        <f>S86*H86</f>
        <v>0</v>
      </c>
      <c r="U86" s="85">
        <v>0</v>
      </c>
      <c r="V86" s="85">
        <f>U86*H86</f>
        <v>0</v>
      </c>
      <c r="W86" s="85">
        <v>0</v>
      </c>
      <c r="X86" s="86">
        <f>W86*H86</f>
        <v>0</v>
      </c>
      <c r="AR86" s="87" t="s">
        <v>76</v>
      </c>
      <c r="AT86" s="87" t="s">
        <v>72</v>
      </c>
      <c r="AU86" s="87" t="s">
        <v>71</v>
      </c>
      <c r="AY86" s="2" t="s">
        <v>70</v>
      </c>
      <c r="BE86" s="88">
        <f>IF(O86="základní",K86,0)</f>
        <v>0</v>
      </c>
      <c r="BF86" s="88">
        <f>IF(O86="snížená",K86,0)</f>
        <v>0</v>
      </c>
      <c r="BG86" s="88">
        <f>IF(O86="zákl. přenesená",K86,0)</f>
        <v>0</v>
      </c>
      <c r="BH86" s="88">
        <f>IF(O86="sníž. přenesená",K86,0)</f>
        <v>0</v>
      </c>
      <c r="BI86" s="88">
        <f>IF(O86="nulová",K86,0)</f>
        <v>0</v>
      </c>
      <c r="BJ86" s="2" t="s">
        <v>71</v>
      </c>
      <c r="BK86" s="88">
        <f>ROUND(P86*H86,2)</f>
        <v>0</v>
      </c>
      <c r="BL86" s="2" t="s">
        <v>77</v>
      </c>
      <c r="BM86" s="87" t="s">
        <v>85</v>
      </c>
    </row>
    <row r="87" spans="2:65" s="12" customFormat="1" ht="24.2" customHeight="1" x14ac:dyDescent="0.25">
      <c r="B87" s="11"/>
      <c r="C87" s="89" t="s">
        <v>86</v>
      </c>
      <c r="D87" s="89" t="s">
        <v>87</v>
      </c>
      <c r="E87" s="90" t="s">
        <v>88</v>
      </c>
      <c r="F87" s="91" t="s">
        <v>89</v>
      </c>
      <c r="G87" s="92" t="s">
        <v>90</v>
      </c>
      <c r="H87" s="93">
        <v>1</v>
      </c>
      <c r="I87" s="94">
        <v>0</v>
      </c>
      <c r="J87" s="94">
        <v>0</v>
      </c>
      <c r="K87" s="94">
        <f>ROUND(P87*H87,2)</f>
        <v>0</v>
      </c>
      <c r="L87" s="91" t="s">
        <v>91</v>
      </c>
      <c r="M87" s="11"/>
      <c r="N87" s="95" t="s">
        <v>9</v>
      </c>
      <c r="O87" s="83" t="s">
        <v>30</v>
      </c>
      <c r="P87" s="84">
        <f>I87+J87</f>
        <v>0</v>
      </c>
      <c r="Q87" s="84">
        <f>ROUND(I87*H87,2)</f>
        <v>0</v>
      </c>
      <c r="R87" s="84">
        <f>ROUND(J87*H87,2)</f>
        <v>0</v>
      </c>
      <c r="S87" s="85">
        <v>2.2999999999999998</v>
      </c>
      <c r="T87" s="85">
        <f>S87*H87</f>
        <v>2.2999999999999998</v>
      </c>
      <c r="U87" s="85">
        <v>0</v>
      </c>
      <c r="V87" s="85">
        <f>U87*H87</f>
        <v>0</v>
      </c>
      <c r="W87" s="85">
        <v>0</v>
      </c>
      <c r="X87" s="86">
        <f>W87*H87</f>
        <v>0</v>
      </c>
      <c r="AR87" s="87" t="s">
        <v>77</v>
      </c>
      <c r="AT87" s="87" t="s">
        <v>87</v>
      </c>
      <c r="AU87" s="87" t="s">
        <v>71</v>
      </c>
      <c r="AY87" s="2" t="s">
        <v>70</v>
      </c>
      <c r="BE87" s="88">
        <f>IF(O87="základní",K87,0)</f>
        <v>0</v>
      </c>
      <c r="BF87" s="88">
        <f>IF(O87="snížená",K87,0)</f>
        <v>0</v>
      </c>
      <c r="BG87" s="88">
        <f>IF(O87="zákl. přenesená",K87,0)</f>
        <v>0</v>
      </c>
      <c r="BH87" s="88">
        <f>IF(O87="sníž. přenesená",K87,0)</f>
        <v>0</v>
      </c>
      <c r="BI87" s="88">
        <f>IF(O87="nulová",K87,0)</f>
        <v>0</v>
      </c>
      <c r="BJ87" s="2" t="s">
        <v>71</v>
      </c>
      <c r="BK87" s="88">
        <f>ROUND(P87*H87,2)</f>
        <v>0</v>
      </c>
      <c r="BL87" s="2" t="s">
        <v>77</v>
      </c>
      <c r="BM87" s="87" t="s">
        <v>92</v>
      </c>
    </row>
    <row r="88" spans="2:65" s="12" customFormat="1" x14ac:dyDescent="0.25">
      <c r="B88" s="11"/>
      <c r="D88" s="96" t="s">
        <v>93</v>
      </c>
      <c r="F88" s="97" t="s">
        <v>94</v>
      </c>
      <c r="M88" s="11"/>
      <c r="N88" s="98"/>
      <c r="X88" s="99"/>
      <c r="AT88" s="2" t="s">
        <v>93</v>
      </c>
      <c r="AU88" s="2" t="s">
        <v>71</v>
      </c>
    </row>
    <row r="89" spans="2:65" s="12" customFormat="1" ht="16.5" customHeight="1" x14ac:dyDescent="0.25">
      <c r="B89" s="11"/>
      <c r="C89" s="74" t="s">
        <v>95</v>
      </c>
      <c r="D89" s="74" t="s">
        <v>72</v>
      </c>
      <c r="E89" s="75" t="s">
        <v>96</v>
      </c>
      <c r="F89" s="76" t="s">
        <v>97</v>
      </c>
      <c r="G89" s="77" t="s">
        <v>75</v>
      </c>
      <c r="H89" s="78">
        <v>1</v>
      </c>
      <c r="I89" s="79">
        <v>0</v>
      </c>
      <c r="J89" s="80"/>
      <c r="K89" s="79">
        <f t="shared" ref="K89:K111" si="0">ROUND(P89*H89,2)</f>
        <v>0</v>
      </c>
      <c r="L89" s="76" t="s">
        <v>9</v>
      </c>
      <c r="M89" s="81"/>
      <c r="N89" s="82" t="s">
        <v>9</v>
      </c>
      <c r="O89" s="83" t="s">
        <v>30</v>
      </c>
      <c r="P89" s="84">
        <f t="shared" ref="P89:P111" si="1">I89+J89</f>
        <v>0</v>
      </c>
      <c r="Q89" s="84">
        <f t="shared" ref="Q89:Q111" si="2">ROUND(I89*H89,2)</f>
        <v>0</v>
      </c>
      <c r="R89" s="84">
        <f t="shared" ref="R89:R111" si="3">ROUND(J89*H89,2)</f>
        <v>0</v>
      </c>
      <c r="S89" s="85">
        <v>0</v>
      </c>
      <c r="T89" s="85">
        <f t="shared" ref="T89:T111" si="4">S89*H89</f>
        <v>0</v>
      </c>
      <c r="U89" s="85">
        <v>0</v>
      </c>
      <c r="V89" s="85">
        <f t="shared" ref="V89:V111" si="5">U89*H89</f>
        <v>0</v>
      </c>
      <c r="W89" s="85">
        <v>0</v>
      </c>
      <c r="X89" s="86">
        <f t="shared" ref="X89:X111" si="6">W89*H89</f>
        <v>0</v>
      </c>
      <c r="AR89" s="87" t="s">
        <v>76</v>
      </c>
      <c r="AT89" s="87" t="s">
        <v>72</v>
      </c>
      <c r="AU89" s="87" t="s">
        <v>71</v>
      </c>
      <c r="AY89" s="2" t="s">
        <v>70</v>
      </c>
      <c r="BE89" s="88">
        <f t="shared" ref="BE89:BE111" si="7">IF(O89="základní",K89,0)</f>
        <v>0</v>
      </c>
      <c r="BF89" s="88">
        <f t="shared" ref="BF89:BF111" si="8">IF(O89="snížená",K89,0)</f>
        <v>0</v>
      </c>
      <c r="BG89" s="88">
        <f t="shared" ref="BG89:BG111" si="9">IF(O89="zákl. přenesená",K89,0)</f>
        <v>0</v>
      </c>
      <c r="BH89" s="88">
        <f t="shared" ref="BH89:BH111" si="10">IF(O89="sníž. přenesená",K89,0)</f>
        <v>0</v>
      </c>
      <c r="BI89" s="88">
        <f t="shared" ref="BI89:BI111" si="11">IF(O89="nulová",K89,0)</f>
        <v>0</v>
      </c>
      <c r="BJ89" s="2" t="s">
        <v>71</v>
      </c>
      <c r="BK89" s="88">
        <f t="shared" ref="BK89:BK111" si="12">ROUND(P89*H89,2)</f>
        <v>0</v>
      </c>
      <c r="BL89" s="2" t="s">
        <v>77</v>
      </c>
      <c r="BM89" s="87" t="s">
        <v>98</v>
      </c>
    </row>
    <row r="90" spans="2:65" s="12" customFormat="1" ht="16.5" customHeight="1" x14ac:dyDescent="0.25">
      <c r="B90" s="11"/>
      <c r="C90" s="74" t="s">
        <v>99</v>
      </c>
      <c r="D90" s="74" t="s">
        <v>72</v>
      </c>
      <c r="E90" s="75" t="s">
        <v>100</v>
      </c>
      <c r="F90" s="76" t="s">
        <v>101</v>
      </c>
      <c r="G90" s="77" t="s">
        <v>75</v>
      </c>
      <c r="H90" s="78">
        <v>20</v>
      </c>
      <c r="I90" s="79">
        <v>0</v>
      </c>
      <c r="J90" s="80"/>
      <c r="K90" s="79">
        <f t="shared" si="0"/>
        <v>0</v>
      </c>
      <c r="L90" s="76" t="s">
        <v>9</v>
      </c>
      <c r="M90" s="81"/>
      <c r="N90" s="82" t="s">
        <v>9</v>
      </c>
      <c r="O90" s="83" t="s">
        <v>30</v>
      </c>
      <c r="P90" s="84">
        <f t="shared" si="1"/>
        <v>0</v>
      </c>
      <c r="Q90" s="84">
        <f t="shared" si="2"/>
        <v>0</v>
      </c>
      <c r="R90" s="84">
        <f t="shared" si="3"/>
        <v>0</v>
      </c>
      <c r="S90" s="85">
        <v>0</v>
      </c>
      <c r="T90" s="85">
        <f t="shared" si="4"/>
        <v>0</v>
      </c>
      <c r="U90" s="85">
        <v>0</v>
      </c>
      <c r="V90" s="85">
        <f t="shared" si="5"/>
        <v>0</v>
      </c>
      <c r="W90" s="85">
        <v>0</v>
      </c>
      <c r="X90" s="86">
        <f t="shared" si="6"/>
        <v>0</v>
      </c>
      <c r="AR90" s="87" t="s">
        <v>76</v>
      </c>
      <c r="AT90" s="87" t="s">
        <v>72</v>
      </c>
      <c r="AU90" s="87" t="s">
        <v>71</v>
      </c>
      <c r="AY90" s="2" t="s">
        <v>70</v>
      </c>
      <c r="BE90" s="88">
        <f t="shared" si="7"/>
        <v>0</v>
      </c>
      <c r="BF90" s="88">
        <f t="shared" si="8"/>
        <v>0</v>
      </c>
      <c r="BG90" s="88">
        <f t="shared" si="9"/>
        <v>0</v>
      </c>
      <c r="BH90" s="88">
        <f t="shared" si="10"/>
        <v>0</v>
      </c>
      <c r="BI90" s="88">
        <f t="shared" si="11"/>
        <v>0</v>
      </c>
      <c r="BJ90" s="2" t="s">
        <v>71</v>
      </c>
      <c r="BK90" s="88">
        <f t="shared" si="12"/>
        <v>0</v>
      </c>
      <c r="BL90" s="2" t="s">
        <v>77</v>
      </c>
      <c r="BM90" s="87" t="s">
        <v>102</v>
      </c>
    </row>
    <row r="91" spans="2:65" s="12" customFormat="1" ht="33" customHeight="1" x14ac:dyDescent="0.25">
      <c r="B91" s="11"/>
      <c r="C91" s="74" t="s">
        <v>103</v>
      </c>
      <c r="D91" s="74" t="s">
        <v>72</v>
      </c>
      <c r="E91" s="75" t="s">
        <v>104</v>
      </c>
      <c r="F91" s="76" t="s">
        <v>105</v>
      </c>
      <c r="G91" s="77" t="s">
        <v>75</v>
      </c>
      <c r="H91" s="78">
        <v>2</v>
      </c>
      <c r="I91" s="79">
        <v>0</v>
      </c>
      <c r="J91" s="80"/>
      <c r="K91" s="79">
        <f t="shared" si="0"/>
        <v>0</v>
      </c>
      <c r="L91" s="76" t="s">
        <v>9</v>
      </c>
      <c r="M91" s="81"/>
      <c r="N91" s="82" t="s">
        <v>9</v>
      </c>
      <c r="O91" s="83" t="s">
        <v>30</v>
      </c>
      <c r="P91" s="84">
        <f t="shared" si="1"/>
        <v>0</v>
      </c>
      <c r="Q91" s="84">
        <f t="shared" si="2"/>
        <v>0</v>
      </c>
      <c r="R91" s="84">
        <f t="shared" si="3"/>
        <v>0</v>
      </c>
      <c r="S91" s="85">
        <v>0</v>
      </c>
      <c r="T91" s="85">
        <f t="shared" si="4"/>
        <v>0</v>
      </c>
      <c r="U91" s="85">
        <v>0</v>
      </c>
      <c r="V91" s="85">
        <f t="shared" si="5"/>
        <v>0</v>
      </c>
      <c r="W91" s="85">
        <v>0</v>
      </c>
      <c r="X91" s="86">
        <f t="shared" si="6"/>
        <v>0</v>
      </c>
      <c r="AR91" s="87" t="s">
        <v>76</v>
      </c>
      <c r="AT91" s="87" t="s">
        <v>72</v>
      </c>
      <c r="AU91" s="87" t="s">
        <v>71</v>
      </c>
      <c r="AY91" s="2" t="s">
        <v>70</v>
      </c>
      <c r="BE91" s="88">
        <f t="shared" si="7"/>
        <v>0</v>
      </c>
      <c r="BF91" s="88">
        <f t="shared" si="8"/>
        <v>0</v>
      </c>
      <c r="BG91" s="88">
        <f t="shared" si="9"/>
        <v>0</v>
      </c>
      <c r="BH91" s="88">
        <f t="shared" si="10"/>
        <v>0</v>
      </c>
      <c r="BI91" s="88">
        <f t="shared" si="11"/>
        <v>0</v>
      </c>
      <c r="BJ91" s="2" t="s">
        <v>71</v>
      </c>
      <c r="BK91" s="88">
        <f t="shared" si="12"/>
        <v>0</v>
      </c>
      <c r="BL91" s="2" t="s">
        <v>77</v>
      </c>
      <c r="BM91" s="87" t="s">
        <v>106</v>
      </c>
    </row>
    <row r="92" spans="2:65" s="12" customFormat="1" ht="16.5" customHeight="1" x14ac:dyDescent="0.25">
      <c r="B92" s="11"/>
      <c r="C92" s="89" t="s">
        <v>107</v>
      </c>
      <c r="D92" s="89" t="s">
        <v>87</v>
      </c>
      <c r="E92" s="90" t="s">
        <v>108</v>
      </c>
      <c r="F92" s="91" t="s">
        <v>109</v>
      </c>
      <c r="G92" s="92" t="s">
        <v>9</v>
      </c>
      <c r="H92" s="93">
        <v>1</v>
      </c>
      <c r="I92" s="94">
        <v>0</v>
      </c>
      <c r="J92" s="94">
        <v>0</v>
      </c>
      <c r="K92" s="94">
        <f t="shared" si="0"/>
        <v>0</v>
      </c>
      <c r="L92" s="91" t="s">
        <v>9</v>
      </c>
      <c r="M92" s="11"/>
      <c r="N92" s="95" t="s">
        <v>9</v>
      </c>
      <c r="O92" s="83" t="s">
        <v>30</v>
      </c>
      <c r="P92" s="84">
        <f t="shared" si="1"/>
        <v>0</v>
      </c>
      <c r="Q92" s="84">
        <f t="shared" si="2"/>
        <v>0</v>
      </c>
      <c r="R92" s="84">
        <f t="shared" si="3"/>
        <v>0</v>
      </c>
      <c r="S92" s="85">
        <v>0.15</v>
      </c>
      <c r="T92" s="85">
        <f t="shared" si="4"/>
        <v>0.15</v>
      </c>
      <c r="U92" s="85">
        <v>0</v>
      </c>
      <c r="V92" s="85">
        <f t="shared" si="5"/>
        <v>0</v>
      </c>
      <c r="W92" s="85">
        <v>0</v>
      </c>
      <c r="X92" s="86">
        <f t="shared" si="6"/>
        <v>0</v>
      </c>
      <c r="AR92" s="87" t="s">
        <v>77</v>
      </c>
      <c r="AT92" s="87" t="s">
        <v>87</v>
      </c>
      <c r="AU92" s="87" t="s">
        <v>71</v>
      </c>
      <c r="AY92" s="2" t="s">
        <v>70</v>
      </c>
      <c r="BE92" s="88">
        <f t="shared" si="7"/>
        <v>0</v>
      </c>
      <c r="BF92" s="88">
        <f t="shared" si="8"/>
        <v>0</v>
      </c>
      <c r="BG92" s="88">
        <f t="shared" si="9"/>
        <v>0</v>
      </c>
      <c r="BH92" s="88">
        <f t="shared" si="10"/>
        <v>0</v>
      </c>
      <c r="BI92" s="88">
        <f t="shared" si="11"/>
        <v>0</v>
      </c>
      <c r="BJ92" s="2" t="s">
        <v>71</v>
      </c>
      <c r="BK92" s="88">
        <f t="shared" si="12"/>
        <v>0</v>
      </c>
      <c r="BL92" s="2" t="s">
        <v>77</v>
      </c>
      <c r="BM92" s="87" t="s">
        <v>110</v>
      </c>
    </row>
    <row r="93" spans="2:65" s="12" customFormat="1" ht="16.5" customHeight="1" x14ac:dyDescent="0.25">
      <c r="B93" s="11"/>
      <c r="C93" s="74" t="s">
        <v>111</v>
      </c>
      <c r="D93" s="74" t="s">
        <v>72</v>
      </c>
      <c r="E93" s="75" t="s">
        <v>112</v>
      </c>
      <c r="F93" s="76" t="s">
        <v>113</v>
      </c>
      <c r="G93" s="77" t="s">
        <v>75</v>
      </c>
      <c r="H93" s="78">
        <v>4</v>
      </c>
      <c r="I93" s="79">
        <v>0</v>
      </c>
      <c r="J93" s="80"/>
      <c r="K93" s="79">
        <f t="shared" si="0"/>
        <v>0</v>
      </c>
      <c r="L93" s="76" t="s">
        <v>9</v>
      </c>
      <c r="M93" s="81"/>
      <c r="N93" s="82" t="s">
        <v>9</v>
      </c>
      <c r="O93" s="83" t="s">
        <v>30</v>
      </c>
      <c r="P93" s="84">
        <f t="shared" si="1"/>
        <v>0</v>
      </c>
      <c r="Q93" s="84">
        <f t="shared" si="2"/>
        <v>0</v>
      </c>
      <c r="R93" s="84">
        <f t="shared" si="3"/>
        <v>0</v>
      </c>
      <c r="S93" s="85">
        <v>0</v>
      </c>
      <c r="T93" s="85">
        <f t="shared" si="4"/>
        <v>0</v>
      </c>
      <c r="U93" s="85">
        <v>0</v>
      </c>
      <c r="V93" s="85">
        <f t="shared" si="5"/>
        <v>0</v>
      </c>
      <c r="W93" s="85">
        <v>0</v>
      </c>
      <c r="X93" s="86">
        <f t="shared" si="6"/>
        <v>0</v>
      </c>
      <c r="AR93" s="87" t="s">
        <v>76</v>
      </c>
      <c r="AT93" s="87" t="s">
        <v>72</v>
      </c>
      <c r="AU93" s="87" t="s">
        <v>71</v>
      </c>
      <c r="AY93" s="2" t="s">
        <v>70</v>
      </c>
      <c r="BE93" s="88">
        <f t="shared" si="7"/>
        <v>0</v>
      </c>
      <c r="BF93" s="88">
        <f t="shared" si="8"/>
        <v>0</v>
      </c>
      <c r="BG93" s="88">
        <f t="shared" si="9"/>
        <v>0</v>
      </c>
      <c r="BH93" s="88">
        <f t="shared" si="10"/>
        <v>0</v>
      </c>
      <c r="BI93" s="88">
        <f t="shared" si="11"/>
        <v>0</v>
      </c>
      <c r="BJ93" s="2" t="s">
        <v>71</v>
      </c>
      <c r="BK93" s="88">
        <f t="shared" si="12"/>
        <v>0</v>
      </c>
      <c r="BL93" s="2" t="s">
        <v>77</v>
      </c>
      <c r="BM93" s="87" t="s">
        <v>114</v>
      </c>
    </row>
    <row r="94" spans="2:65" s="12" customFormat="1" ht="16.5" customHeight="1" x14ac:dyDescent="0.25">
      <c r="B94" s="11"/>
      <c r="C94" s="89" t="s">
        <v>115</v>
      </c>
      <c r="D94" s="89" t="s">
        <v>87</v>
      </c>
      <c r="E94" s="90" t="s">
        <v>116</v>
      </c>
      <c r="F94" s="91" t="s">
        <v>117</v>
      </c>
      <c r="G94" s="92" t="s">
        <v>75</v>
      </c>
      <c r="H94" s="93">
        <v>4</v>
      </c>
      <c r="I94" s="94">
        <v>0</v>
      </c>
      <c r="J94" s="94">
        <v>0</v>
      </c>
      <c r="K94" s="94">
        <f t="shared" si="0"/>
        <v>0</v>
      </c>
      <c r="L94" s="91" t="s">
        <v>9</v>
      </c>
      <c r="M94" s="11"/>
      <c r="N94" s="95" t="s">
        <v>9</v>
      </c>
      <c r="O94" s="83" t="s">
        <v>30</v>
      </c>
      <c r="P94" s="84">
        <f t="shared" si="1"/>
        <v>0</v>
      </c>
      <c r="Q94" s="84">
        <f t="shared" si="2"/>
        <v>0</v>
      </c>
      <c r="R94" s="84">
        <f t="shared" si="3"/>
        <v>0</v>
      </c>
      <c r="S94" s="85">
        <v>0.01</v>
      </c>
      <c r="T94" s="85">
        <f t="shared" si="4"/>
        <v>0.04</v>
      </c>
      <c r="U94" s="85">
        <v>0</v>
      </c>
      <c r="V94" s="85">
        <f t="shared" si="5"/>
        <v>0</v>
      </c>
      <c r="W94" s="85">
        <v>0</v>
      </c>
      <c r="X94" s="86">
        <f t="shared" si="6"/>
        <v>0</v>
      </c>
      <c r="AR94" s="87" t="s">
        <v>77</v>
      </c>
      <c r="AT94" s="87" t="s">
        <v>87</v>
      </c>
      <c r="AU94" s="87" t="s">
        <v>71</v>
      </c>
      <c r="AY94" s="2" t="s">
        <v>70</v>
      </c>
      <c r="BE94" s="88">
        <f t="shared" si="7"/>
        <v>0</v>
      </c>
      <c r="BF94" s="88">
        <f t="shared" si="8"/>
        <v>0</v>
      </c>
      <c r="BG94" s="88">
        <f t="shared" si="9"/>
        <v>0</v>
      </c>
      <c r="BH94" s="88">
        <f t="shared" si="10"/>
        <v>0</v>
      </c>
      <c r="BI94" s="88">
        <f t="shared" si="11"/>
        <v>0</v>
      </c>
      <c r="BJ94" s="2" t="s">
        <v>71</v>
      </c>
      <c r="BK94" s="88">
        <f t="shared" si="12"/>
        <v>0</v>
      </c>
      <c r="BL94" s="2" t="s">
        <v>77</v>
      </c>
      <c r="BM94" s="87" t="s">
        <v>118</v>
      </c>
    </row>
    <row r="95" spans="2:65" s="12" customFormat="1" ht="16.5" customHeight="1" x14ac:dyDescent="0.25">
      <c r="B95" s="11"/>
      <c r="C95" s="74" t="s">
        <v>119</v>
      </c>
      <c r="D95" s="74" t="s">
        <v>72</v>
      </c>
      <c r="E95" s="75" t="s">
        <v>120</v>
      </c>
      <c r="F95" s="76" t="s">
        <v>121</v>
      </c>
      <c r="G95" s="77" t="s">
        <v>75</v>
      </c>
      <c r="H95" s="78">
        <v>4</v>
      </c>
      <c r="I95" s="79">
        <v>0</v>
      </c>
      <c r="J95" s="80"/>
      <c r="K95" s="79">
        <f t="shared" si="0"/>
        <v>0</v>
      </c>
      <c r="L95" s="76" t="s">
        <v>9</v>
      </c>
      <c r="M95" s="81"/>
      <c r="N95" s="82" t="s">
        <v>9</v>
      </c>
      <c r="O95" s="83" t="s">
        <v>30</v>
      </c>
      <c r="P95" s="84">
        <f t="shared" si="1"/>
        <v>0</v>
      </c>
      <c r="Q95" s="84">
        <f t="shared" si="2"/>
        <v>0</v>
      </c>
      <c r="R95" s="84">
        <f t="shared" si="3"/>
        <v>0</v>
      </c>
      <c r="S95" s="85">
        <v>0</v>
      </c>
      <c r="T95" s="85">
        <f t="shared" si="4"/>
        <v>0</v>
      </c>
      <c r="U95" s="85">
        <v>0</v>
      </c>
      <c r="V95" s="85">
        <f t="shared" si="5"/>
        <v>0</v>
      </c>
      <c r="W95" s="85">
        <v>0</v>
      </c>
      <c r="X95" s="86">
        <f t="shared" si="6"/>
        <v>0</v>
      </c>
      <c r="AR95" s="87" t="s">
        <v>76</v>
      </c>
      <c r="AT95" s="87" t="s">
        <v>72</v>
      </c>
      <c r="AU95" s="87" t="s">
        <v>71</v>
      </c>
      <c r="AY95" s="2" t="s">
        <v>70</v>
      </c>
      <c r="BE95" s="88">
        <f t="shared" si="7"/>
        <v>0</v>
      </c>
      <c r="BF95" s="88">
        <f t="shared" si="8"/>
        <v>0</v>
      </c>
      <c r="BG95" s="88">
        <f t="shared" si="9"/>
        <v>0</v>
      </c>
      <c r="BH95" s="88">
        <f t="shared" si="10"/>
        <v>0</v>
      </c>
      <c r="BI95" s="88">
        <f t="shared" si="11"/>
        <v>0</v>
      </c>
      <c r="BJ95" s="2" t="s">
        <v>71</v>
      </c>
      <c r="BK95" s="88">
        <f t="shared" si="12"/>
        <v>0</v>
      </c>
      <c r="BL95" s="2" t="s">
        <v>77</v>
      </c>
      <c r="BM95" s="87" t="s">
        <v>122</v>
      </c>
    </row>
    <row r="96" spans="2:65" s="12" customFormat="1" ht="16.5" customHeight="1" x14ac:dyDescent="0.25">
      <c r="B96" s="11"/>
      <c r="C96" s="74" t="s">
        <v>123</v>
      </c>
      <c r="D96" s="74" t="s">
        <v>72</v>
      </c>
      <c r="E96" s="75" t="s">
        <v>124</v>
      </c>
      <c r="F96" s="76" t="s">
        <v>125</v>
      </c>
      <c r="G96" s="77" t="s">
        <v>75</v>
      </c>
      <c r="H96" s="78">
        <v>4</v>
      </c>
      <c r="I96" s="79">
        <v>0</v>
      </c>
      <c r="J96" s="80"/>
      <c r="K96" s="79">
        <f t="shared" si="0"/>
        <v>0</v>
      </c>
      <c r="L96" s="76" t="s">
        <v>9</v>
      </c>
      <c r="M96" s="81"/>
      <c r="N96" s="82" t="s">
        <v>9</v>
      </c>
      <c r="O96" s="83" t="s">
        <v>30</v>
      </c>
      <c r="P96" s="84">
        <f t="shared" si="1"/>
        <v>0</v>
      </c>
      <c r="Q96" s="84">
        <f t="shared" si="2"/>
        <v>0</v>
      </c>
      <c r="R96" s="84">
        <f t="shared" si="3"/>
        <v>0</v>
      </c>
      <c r="S96" s="85">
        <v>0</v>
      </c>
      <c r="T96" s="85">
        <f t="shared" si="4"/>
        <v>0</v>
      </c>
      <c r="U96" s="85">
        <v>0</v>
      </c>
      <c r="V96" s="85">
        <f t="shared" si="5"/>
        <v>0</v>
      </c>
      <c r="W96" s="85">
        <v>0</v>
      </c>
      <c r="X96" s="86">
        <f t="shared" si="6"/>
        <v>0</v>
      </c>
      <c r="AR96" s="87" t="s">
        <v>76</v>
      </c>
      <c r="AT96" s="87" t="s">
        <v>72</v>
      </c>
      <c r="AU96" s="87" t="s">
        <v>71</v>
      </c>
      <c r="AY96" s="2" t="s">
        <v>70</v>
      </c>
      <c r="BE96" s="88">
        <f t="shared" si="7"/>
        <v>0</v>
      </c>
      <c r="BF96" s="88">
        <f t="shared" si="8"/>
        <v>0</v>
      </c>
      <c r="BG96" s="88">
        <f t="shared" si="9"/>
        <v>0</v>
      </c>
      <c r="BH96" s="88">
        <f t="shared" si="10"/>
        <v>0</v>
      </c>
      <c r="BI96" s="88">
        <f t="shared" si="11"/>
        <v>0</v>
      </c>
      <c r="BJ96" s="2" t="s">
        <v>71</v>
      </c>
      <c r="BK96" s="88">
        <f t="shared" si="12"/>
        <v>0</v>
      </c>
      <c r="BL96" s="2" t="s">
        <v>77</v>
      </c>
      <c r="BM96" s="87" t="s">
        <v>126</v>
      </c>
    </row>
    <row r="97" spans="2:65" s="12" customFormat="1" ht="16.5" customHeight="1" x14ac:dyDescent="0.25">
      <c r="B97" s="11"/>
      <c r="C97" s="89" t="s">
        <v>127</v>
      </c>
      <c r="D97" s="89" t="s">
        <v>87</v>
      </c>
      <c r="E97" s="90" t="s">
        <v>128</v>
      </c>
      <c r="F97" s="91" t="s">
        <v>129</v>
      </c>
      <c r="G97" s="92" t="s">
        <v>75</v>
      </c>
      <c r="H97" s="93">
        <v>2</v>
      </c>
      <c r="I97" s="94">
        <v>0</v>
      </c>
      <c r="J97" s="94">
        <v>0</v>
      </c>
      <c r="K97" s="94">
        <f t="shared" si="0"/>
        <v>0</v>
      </c>
      <c r="L97" s="91" t="s">
        <v>9</v>
      </c>
      <c r="M97" s="11"/>
      <c r="N97" s="95" t="s">
        <v>9</v>
      </c>
      <c r="O97" s="83" t="s">
        <v>30</v>
      </c>
      <c r="P97" s="84">
        <f t="shared" si="1"/>
        <v>0</v>
      </c>
      <c r="Q97" s="84">
        <f t="shared" si="2"/>
        <v>0</v>
      </c>
      <c r="R97" s="84">
        <f t="shared" si="3"/>
        <v>0</v>
      </c>
      <c r="S97" s="85">
        <v>0.49</v>
      </c>
      <c r="T97" s="85">
        <f t="shared" si="4"/>
        <v>0.98</v>
      </c>
      <c r="U97" s="85">
        <v>0</v>
      </c>
      <c r="V97" s="85">
        <f t="shared" si="5"/>
        <v>0</v>
      </c>
      <c r="W97" s="85">
        <v>0</v>
      </c>
      <c r="X97" s="86">
        <f t="shared" si="6"/>
        <v>0</v>
      </c>
      <c r="AR97" s="87" t="s">
        <v>77</v>
      </c>
      <c r="AT97" s="87" t="s">
        <v>87</v>
      </c>
      <c r="AU97" s="87" t="s">
        <v>71</v>
      </c>
      <c r="AY97" s="2" t="s">
        <v>70</v>
      </c>
      <c r="BE97" s="88">
        <f t="shared" si="7"/>
        <v>0</v>
      </c>
      <c r="BF97" s="88">
        <f t="shared" si="8"/>
        <v>0</v>
      </c>
      <c r="BG97" s="88">
        <f t="shared" si="9"/>
        <v>0</v>
      </c>
      <c r="BH97" s="88">
        <f t="shared" si="10"/>
        <v>0</v>
      </c>
      <c r="BI97" s="88">
        <f t="shared" si="11"/>
        <v>0</v>
      </c>
      <c r="BJ97" s="2" t="s">
        <v>71</v>
      </c>
      <c r="BK97" s="88">
        <f t="shared" si="12"/>
        <v>0</v>
      </c>
      <c r="BL97" s="2" t="s">
        <v>77</v>
      </c>
      <c r="BM97" s="87" t="s">
        <v>130</v>
      </c>
    </row>
    <row r="98" spans="2:65" s="12" customFormat="1" ht="16.5" customHeight="1" x14ac:dyDescent="0.25">
      <c r="B98" s="11"/>
      <c r="C98" s="89" t="s">
        <v>131</v>
      </c>
      <c r="D98" s="89" t="s">
        <v>87</v>
      </c>
      <c r="E98" s="90" t="s">
        <v>132</v>
      </c>
      <c r="F98" s="91" t="s">
        <v>133</v>
      </c>
      <c r="G98" s="92" t="s">
        <v>75</v>
      </c>
      <c r="H98" s="93">
        <v>2</v>
      </c>
      <c r="I98" s="94">
        <v>0</v>
      </c>
      <c r="J98" s="94">
        <v>0</v>
      </c>
      <c r="K98" s="94">
        <f t="shared" si="0"/>
        <v>0</v>
      </c>
      <c r="L98" s="91" t="s">
        <v>9</v>
      </c>
      <c r="M98" s="11"/>
      <c r="N98" s="95" t="s">
        <v>9</v>
      </c>
      <c r="O98" s="83" t="s">
        <v>30</v>
      </c>
      <c r="P98" s="84">
        <f t="shared" si="1"/>
        <v>0</v>
      </c>
      <c r="Q98" s="84">
        <f t="shared" si="2"/>
        <v>0</v>
      </c>
      <c r="R98" s="84">
        <f t="shared" si="3"/>
        <v>0</v>
      </c>
      <c r="S98" s="85">
        <v>0.24</v>
      </c>
      <c r="T98" s="85">
        <f t="shared" si="4"/>
        <v>0.48</v>
      </c>
      <c r="U98" s="85">
        <v>0</v>
      </c>
      <c r="V98" s="85">
        <f t="shared" si="5"/>
        <v>0</v>
      </c>
      <c r="W98" s="85">
        <v>0</v>
      </c>
      <c r="X98" s="86">
        <f t="shared" si="6"/>
        <v>0</v>
      </c>
      <c r="AR98" s="87" t="s">
        <v>77</v>
      </c>
      <c r="AT98" s="87" t="s">
        <v>87</v>
      </c>
      <c r="AU98" s="87" t="s">
        <v>71</v>
      </c>
      <c r="AY98" s="2" t="s">
        <v>70</v>
      </c>
      <c r="BE98" s="88">
        <f t="shared" si="7"/>
        <v>0</v>
      </c>
      <c r="BF98" s="88">
        <f t="shared" si="8"/>
        <v>0</v>
      </c>
      <c r="BG98" s="88">
        <f t="shared" si="9"/>
        <v>0</v>
      </c>
      <c r="BH98" s="88">
        <f t="shared" si="10"/>
        <v>0</v>
      </c>
      <c r="BI98" s="88">
        <f t="shared" si="11"/>
        <v>0</v>
      </c>
      <c r="BJ98" s="2" t="s">
        <v>71</v>
      </c>
      <c r="BK98" s="88">
        <f t="shared" si="12"/>
        <v>0</v>
      </c>
      <c r="BL98" s="2" t="s">
        <v>77</v>
      </c>
      <c r="BM98" s="87" t="s">
        <v>134</v>
      </c>
    </row>
    <row r="99" spans="2:65" s="12" customFormat="1" ht="24.2" customHeight="1" x14ac:dyDescent="0.25">
      <c r="B99" s="11"/>
      <c r="C99" s="74" t="s">
        <v>135</v>
      </c>
      <c r="D99" s="74" t="s">
        <v>72</v>
      </c>
      <c r="E99" s="75" t="s">
        <v>136</v>
      </c>
      <c r="F99" s="76" t="s">
        <v>137</v>
      </c>
      <c r="G99" s="77" t="s">
        <v>75</v>
      </c>
      <c r="H99" s="78">
        <v>2</v>
      </c>
      <c r="I99" s="79">
        <v>0</v>
      </c>
      <c r="J99" s="80"/>
      <c r="K99" s="79">
        <f t="shared" si="0"/>
        <v>0</v>
      </c>
      <c r="L99" s="76" t="s">
        <v>9</v>
      </c>
      <c r="M99" s="81"/>
      <c r="N99" s="82" t="s">
        <v>9</v>
      </c>
      <c r="O99" s="83" t="s">
        <v>30</v>
      </c>
      <c r="P99" s="84">
        <f t="shared" si="1"/>
        <v>0</v>
      </c>
      <c r="Q99" s="84">
        <f t="shared" si="2"/>
        <v>0</v>
      </c>
      <c r="R99" s="84">
        <f t="shared" si="3"/>
        <v>0</v>
      </c>
      <c r="S99" s="85">
        <v>0</v>
      </c>
      <c r="T99" s="85">
        <f t="shared" si="4"/>
        <v>0</v>
      </c>
      <c r="U99" s="85">
        <v>0</v>
      </c>
      <c r="V99" s="85">
        <f t="shared" si="5"/>
        <v>0</v>
      </c>
      <c r="W99" s="85">
        <v>0</v>
      </c>
      <c r="X99" s="86">
        <f t="shared" si="6"/>
        <v>0</v>
      </c>
      <c r="AR99" s="87" t="s">
        <v>76</v>
      </c>
      <c r="AT99" s="87" t="s">
        <v>72</v>
      </c>
      <c r="AU99" s="87" t="s">
        <v>71</v>
      </c>
      <c r="AY99" s="2" t="s">
        <v>70</v>
      </c>
      <c r="BE99" s="88">
        <f t="shared" si="7"/>
        <v>0</v>
      </c>
      <c r="BF99" s="88">
        <f t="shared" si="8"/>
        <v>0</v>
      </c>
      <c r="BG99" s="88">
        <f t="shared" si="9"/>
        <v>0</v>
      </c>
      <c r="BH99" s="88">
        <f t="shared" si="10"/>
        <v>0</v>
      </c>
      <c r="BI99" s="88">
        <f t="shared" si="11"/>
        <v>0</v>
      </c>
      <c r="BJ99" s="2" t="s">
        <v>71</v>
      </c>
      <c r="BK99" s="88">
        <f t="shared" si="12"/>
        <v>0</v>
      </c>
      <c r="BL99" s="2" t="s">
        <v>77</v>
      </c>
      <c r="BM99" s="87" t="s">
        <v>138</v>
      </c>
    </row>
    <row r="100" spans="2:65" s="12" customFormat="1" ht="16.5" customHeight="1" x14ac:dyDescent="0.25">
      <c r="B100" s="11"/>
      <c r="C100" s="74" t="s">
        <v>77</v>
      </c>
      <c r="D100" s="74" t="s">
        <v>72</v>
      </c>
      <c r="E100" s="75" t="s">
        <v>112</v>
      </c>
      <c r="F100" s="76" t="s">
        <v>113</v>
      </c>
      <c r="G100" s="77" t="s">
        <v>75</v>
      </c>
      <c r="H100" s="78">
        <v>4</v>
      </c>
      <c r="I100" s="79">
        <v>0</v>
      </c>
      <c r="J100" s="80"/>
      <c r="K100" s="79">
        <f t="shared" si="0"/>
        <v>0</v>
      </c>
      <c r="L100" s="76" t="s">
        <v>9</v>
      </c>
      <c r="M100" s="81"/>
      <c r="N100" s="82" t="s">
        <v>9</v>
      </c>
      <c r="O100" s="83" t="s">
        <v>30</v>
      </c>
      <c r="P100" s="84">
        <f t="shared" si="1"/>
        <v>0</v>
      </c>
      <c r="Q100" s="84">
        <f t="shared" si="2"/>
        <v>0</v>
      </c>
      <c r="R100" s="84">
        <f t="shared" si="3"/>
        <v>0</v>
      </c>
      <c r="S100" s="85">
        <v>0</v>
      </c>
      <c r="T100" s="85">
        <f t="shared" si="4"/>
        <v>0</v>
      </c>
      <c r="U100" s="85">
        <v>0</v>
      </c>
      <c r="V100" s="85">
        <f t="shared" si="5"/>
        <v>0</v>
      </c>
      <c r="W100" s="85">
        <v>0</v>
      </c>
      <c r="X100" s="86">
        <f t="shared" si="6"/>
        <v>0</v>
      </c>
      <c r="AR100" s="87" t="s">
        <v>76</v>
      </c>
      <c r="AT100" s="87" t="s">
        <v>72</v>
      </c>
      <c r="AU100" s="87" t="s">
        <v>71</v>
      </c>
      <c r="AY100" s="2" t="s">
        <v>70</v>
      </c>
      <c r="BE100" s="88">
        <f t="shared" si="7"/>
        <v>0</v>
      </c>
      <c r="BF100" s="88">
        <f t="shared" si="8"/>
        <v>0</v>
      </c>
      <c r="BG100" s="88">
        <f t="shared" si="9"/>
        <v>0</v>
      </c>
      <c r="BH100" s="88">
        <f t="shared" si="10"/>
        <v>0</v>
      </c>
      <c r="BI100" s="88">
        <f t="shared" si="11"/>
        <v>0</v>
      </c>
      <c r="BJ100" s="2" t="s">
        <v>71</v>
      </c>
      <c r="BK100" s="88">
        <f t="shared" si="12"/>
        <v>0</v>
      </c>
      <c r="BL100" s="2" t="s">
        <v>77</v>
      </c>
      <c r="BM100" s="87" t="s">
        <v>139</v>
      </c>
    </row>
    <row r="101" spans="2:65" s="12" customFormat="1" ht="16.5" customHeight="1" x14ac:dyDescent="0.25">
      <c r="B101" s="11"/>
      <c r="C101" s="89" t="s">
        <v>140</v>
      </c>
      <c r="D101" s="89" t="s">
        <v>87</v>
      </c>
      <c r="E101" s="90" t="s">
        <v>116</v>
      </c>
      <c r="F101" s="91" t="s">
        <v>117</v>
      </c>
      <c r="G101" s="92" t="s">
        <v>75</v>
      </c>
      <c r="H101" s="93">
        <v>4</v>
      </c>
      <c r="I101" s="94">
        <v>0</v>
      </c>
      <c r="J101" s="94">
        <v>0</v>
      </c>
      <c r="K101" s="94">
        <f t="shared" si="0"/>
        <v>0</v>
      </c>
      <c r="L101" s="91" t="s">
        <v>9</v>
      </c>
      <c r="M101" s="11"/>
      <c r="N101" s="95" t="s">
        <v>9</v>
      </c>
      <c r="O101" s="83" t="s">
        <v>30</v>
      </c>
      <c r="P101" s="84">
        <f t="shared" si="1"/>
        <v>0</v>
      </c>
      <c r="Q101" s="84">
        <f t="shared" si="2"/>
        <v>0</v>
      </c>
      <c r="R101" s="84">
        <f t="shared" si="3"/>
        <v>0</v>
      </c>
      <c r="S101" s="85">
        <v>0.01</v>
      </c>
      <c r="T101" s="85">
        <f t="shared" si="4"/>
        <v>0.04</v>
      </c>
      <c r="U101" s="85">
        <v>0</v>
      </c>
      <c r="V101" s="85">
        <f t="shared" si="5"/>
        <v>0</v>
      </c>
      <c r="W101" s="85">
        <v>0</v>
      </c>
      <c r="X101" s="86">
        <f t="shared" si="6"/>
        <v>0</v>
      </c>
      <c r="AR101" s="87" t="s">
        <v>77</v>
      </c>
      <c r="AT101" s="87" t="s">
        <v>87</v>
      </c>
      <c r="AU101" s="87" t="s">
        <v>71</v>
      </c>
      <c r="AY101" s="2" t="s">
        <v>70</v>
      </c>
      <c r="BE101" s="88">
        <f t="shared" si="7"/>
        <v>0</v>
      </c>
      <c r="BF101" s="88">
        <f t="shared" si="8"/>
        <v>0</v>
      </c>
      <c r="BG101" s="88">
        <f t="shared" si="9"/>
        <v>0</v>
      </c>
      <c r="BH101" s="88">
        <f t="shared" si="10"/>
        <v>0</v>
      </c>
      <c r="BI101" s="88">
        <f t="shared" si="11"/>
        <v>0</v>
      </c>
      <c r="BJ101" s="2" t="s">
        <v>71</v>
      </c>
      <c r="BK101" s="88">
        <f t="shared" si="12"/>
        <v>0</v>
      </c>
      <c r="BL101" s="2" t="s">
        <v>77</v>
      </c>
      <c r="BM101" s="87" t="s">
        <v>141</v>
      </c>
    </row>
    <row r="102" spans="2:65" s="12" customFormat="1" ht="16.5" customHeight="1" x14ac:dyDescent="0.25">
      <c r="B102" s="11"/>
      <c r="C102" s="74" t="s">
        <v>142</v>
      </c>
      <c r="D102" s="74" t="s">
        <v>72</v>
      </c>
      <c r="E102" s="75" t="s">
        <v>120</v>
      </c>
      <c r="F102" s="76" t="s">
        <v>121</v>
      </c>
      <c r="G102" s="77" t="s">
        <v>75</v>
      </c>
      <c r="H102" s="78">
        <v>4</v>
      </c>
      <c r="I102" s="79">
        <v>0</v>
      </c>
      <c r="J102" s="80"/>
      <c r="K102" s="79">
        <f t="shared" si="0"/>
        <v>0</v>
      </c>
      <c r="L102" s="76" t="s">
        <v>9</v>
      </c>
      <c r="M102" s="81"/>
      <c r="N102" s="82" t="s">
        <v>9</v>
      </c>
      <c r="O102" s="83" t="s">
        <v>30</v>
      </c>
      <c r="P102" s="84">
        <f t="shared" si="1"/>
        <v>0</v>
      </c>
      <c r="Q102" s="84">
        <f t="shared" si="2"/>
        <v>0</v>
      </c>
      <c r="R102" s="84">
        <f t="shared" si="3"/>
        <v>0</v>
      </c>
      <c r="S102" s="85">
        <v>0</v>
      </c>
      <c r="T102" s="85">
        <f t="shared" si="4"/>
        <v>0</v>
      </c>
      <c r="U102" s="85">
        <v>0</v>
      </c>
      <c r="V102" s="85">
        <f t="shared" si="5"/>
        <v>0</v>
      </c>
      <c r="W102" s="85">
        <v>0</v>
      </c>
      <c r="X102" s="86">
        <f t="shared" si="6"/>
        <v>0</v>
      </c>
      <c r="AR102" s="87" t="s">
        <v>76</v>
      </c>
      <c r="AT102" s="87" t="s">
        <v>72</v>
      </c>
      <c r="AU102" s="87" t="s">
        <v>71</v>
      </c>
      <c r="AY102" s="2" t="s">
        <v>70</v>
      </c>
      <c r="BE102" s="88">
        <f t="shared" si="7"/>
        <v>0</v>
      </c>
      <c r="BF102" s="88">
        <f t="shared" si="8"/>
        <v>0</v>
      </c>
      <c r="BG102" s="88">
        <f t="shared" si="9"/>
        <v>0</v>
      </c>
      <c r="BH102" s="88">
        <f t="shared" si="10"/>
        <v>0</v>
      </c>
      <c r="BI102" s="88">
        <f t="shared" si="11"/>
        <v>0</v>
      </c>
      <c r="BJ102" s="2" t="s">
        <v>71</v>
      </c>
      <c r="BK102" s="88">
        <f t="shared" si="12"/>
        <v>0</v>
      </c>
      <c r="BL102" s="2" t="s">
        <v>77</v>
      </c>
      <c r="BM102" s="87" t="s">
        <v>143</v>
      </c>
    </row>
    <row r="103" spans="2:65" s="12" customFormat="1" ht="16.5" customHeight="1" x14ac:dyDescent="0.25">
      <c r="B103" s="11"/>
      <c r="C103" s="74" t="s">
        <v>144</v>
      </c>
      <c r="D103" s="74" t="s">
        <v>72</v>
      </c>
      <c r="E103" s="75" t="s">
        <v>124</v>
      </c>
      <c r="F103" s="76" t="s">
        <v>125</v>
      </c>
      <c r="G103" s="77" t="s">
        <v>75</v>
      </c>
      <c r="H103" s="78">
        <v>4</v>
      </c>
      <c r="I103" s="79">
        <v>0</v>
      </c>
      <c r="J103" s="80"/>
      <c r="K103" s="79">
        <f t="shared" si="0"/>
        <v>0</v>
      </c>
      <c r="L103" s="76" t="s">
        <v>9</v>
      </c>
      <c r="M103" s="81"/>
      <c r="N103" s="82" t="s">
        <v>9</v>
      </c>
      <c r="O103" s="83" t="s">
        <v>30</v>
      </c>
      <c r="P103" s="84">
        <f t="shared" si="1"/>
        <v>0</v>
      </c>
      <c r="Q103" s="84">
        <f t="shared" si="2"/>
        <v>0</v>
      </c>
      <c r="R103" s="84">
        <f t="shared" si="3"/>
        <v>0</v>
      </c>
      <c r="S103" s="85">
        <v>0</v>
      </c>
      <c r="T103" s="85">
        <f t="shared" si="4"/>
        <v>0</v>
      </c>
      <c r="U103" s="85">
        <v>0</v>
      </c>
      <c r="V103" s="85">
        <f t="shared" si="5"/>
        <v>0</v>
      </c>
      <c r="W103" s="85">
        <v>0</v>
      </c>
      <c r="X103" s="86">
        <f t="shared" si="6"/>
        <v>0</v>
      </c>
      <c r="AR103" s="87" t="s">
        <v>76</v>
      </c>
      <c r="AT103" s="87" t="s">
        <v>72</v>
      </c>
      <c r="AU103" s="87" t="s">
        <v>71</v>
      </c>
      <c r="AY103" s="2" t="s">
        <v>70</v>
      </c>
      <c r="BE103" s="88">
        <f t="shared" si="7"/>
        <v>0</v>
      </c>
      <c r="BF103" s="88">
        <f t="shared" si="8"/>
        <v>0</v>
      </c>
      <c r="BG103" s="88">
        <f t="shared" si="9"/>
        <v>0</v>
      </c>
      <c r="BH103" s="88">
        <f t="shared" si="10"/>
        <v>0</v>
      </c>
      <c r="BI103" s="88">
        <f t="shared" si="11"/>
        <v>0</v>
      </c>
      <c r="BJ103" s="2" t="s">
        <v>71</v>
      </c>
      <c r="BK103" s="88">
        <f t="shared" si="12"/>
        <v>0</v>
      </c>
      <c r="BL103" s="2" t="s">
        <v>77</v>
      </c>
      <c r="BM103" s="87" t="s">
        <v>145</v>
      </c>
    </row>
    <row r="104" spans="2:65" s="12" customFormat="1" ht="16.5" customHeight="1" x14ac:dyDescent="0.25">
      <c r="B104" s="11"/>
      <c r="C104" s="89" t="s">
        <v>146</v>
      </c>
      <c r="D104" s="89" t="s">
        <v>87</v>
      </c>
      <c r="E104" s="90" t="s">
        <v>128</v>
      </c>
      <c r="F104" s="91" t="s">
        <v>129</v>
      </c>
      <c r="G104" s="92" t="s">
        <v>75</v>
      </c>
      <c r="H104" s="93">
        <v>2</v>
      </c>
      <c r="I104" s="94">
        <v>0</v>
      </c>
      <c r="J104" s="94">
        <v>0</v>
      </c>
      <c r="K104" s="94">
        <f t="shared" si="0"/>
        <v>0</v>
      </c>
      <c r="L104" s="91" t="s">
        <v>9</v>
      </c>
      <c r="M104" s="11"/>
      <c r="N104" s="95" t="s">
        <v>9</v>
      </c>
      <c r="O104" s="83" t="s">
        <v>30</v>
      </c>
      <c r="P104" s="84">
        <f t="shared" si="1"/>
        <v>0</v>
      </c>
      <c r="Q104" s="84">
        <f t="shared" si="2"/>
        <v>0</v>
      </c>
      <c r="R104" s="84">
        <f t="shared" si="3"/>
        <v>0</v>
      </c>
      <c r="S104" s="85">
        <v>0.49</v>
      </c>
      <c r="T104" s="85">
        <f t="shared" si="4"/>
        <v>0.98</v>
      </c>
      <c r="U104" s="85">
        <v>0</v>
      </c>
      <c r="V104" s="85">
        <f t="shared" si="5"/>
        <v>0</v>
      </c>
      <c r="W104" s="85">
        <v>0</v>
      </c>
      <c r="X104" s="86">
        <f t="shared" si="6"/>
        <v>0</v>
      </c>
      <c r="AR104" s="87" t="s">
        <v>77</v>
      </c>
      <c r="AT104" s="87" t="s">
        <v>87</v>
      </c>
      <c r="AU104" s="87" t="s">
        <v>71</v>
      </c>
      <c r="AY104" s="2" t="s">
        <v>70</v>
      </c>
      <c r="BE104" s="88">
        <f t="shared" si="7"/>
        <v>0</v>
      </c>
      <c r="BF104" s="88">
        <f t="shared" si="8"/>
        <v>0</v>
      </c>
      <c r="BG104" s="88">
        <f t="shared" si="9"/>
        <v>0</v>
      </c>
      <c r="BH104" s="88">
        <f t="shared" si="10"/>
        <v>0</v>
      </c>
      <c r="BI104" s="88">
        <f t="shared" si="11"/>
        <v>0</v>
      </c>
      <c r="BJ104" s="2" t="s">
        <v>71</v>
      </c>
      <c r="BK104" s="88">
        <f t="shared" si="12"/>
        <v>0</v>
      </c>
      <c r="BL104" s="2" t="s">
        <v>77</v>
      </c>
      <c r="BM104" s="87" t="s">
        <v>147</v>
      </c>
    </row>
    <row r="105" spans="2:65" s="12" customFormat="1" ht="16.5" customHeight="1" x14ac:dyDescent="0.25">
      <c r="B105" s="11"/>
      <c r="C105" s="89" t="s">
        <v>148</v>
      </c>
      <c r="D105" s="89" t="s">
        <v>87</v>
      </c>
      <c r="E105" s="90" t="s">
        <v>132</v>
      </c>
      <c r="F105" s="91" t="s">
        <v>133</v>
      </c>
      <c r="G105" s="92" t="s">
        <v>75</v>
      </c>
      <c r="H105" s="93">
        <v>2</v>
      </c>
      <c r="I105" s="94">
        <v>0</v>
      </c>
      <c r="J105" s="94">
        <v>0</v>
      </c>
      <c r="K105" s="94">
        <f t="shared" si="0"/>
        <v>0</v>
      </c>
      <c r="L105" s="91" t="s">
        <v>9</v>
      </c>
      <c r="M105" s="11"/>
      <c r="N105" s="95" t="s">
        <v>9</v>
      </c>
      <c r="O105" s="83" t="s">
        <v>30</v>
      </c>
      <c r="P105" s="84">
        <f t="shared" si="1"/>
        <v>0</v>
      </c>
      <c r="Q105" s="84">
        <f t="shared" si="2"/>
        <v>0</v>
      </c>
      <c r="R105" s="84">
        <f t="shared" si="3"/>
        <v>0</v>
      </c>
      <c r="S105" s="85">
        <v>0.24</v>
      </c>
      <c r="T105" s="85">
        <f t="shared" si="4"/>
        <v>0.48</v>
      </c>
      <c r="U105" s="85">
        <v>0</v>
      </c>
      <c r="V105" s="85">
        <f t="shared" si="5"/>
        <v>0</v>
      </c>
      <c r="W105" s="85">
        <v>0</v>
      </c>
      <c r="X105" s="86">
        <f t="shared" si="6"/>
        <v>0</v>
      </c>
      <c r="AR105" s="87" t="s">
        <v>77</v>
      </c>
      <c r="AT105" s="87" t="s">
        <v>87</v>
      </c>
      <c r="AU105" s="87" t="s">
        <v>71</v>
      </c>
      <c r="AY105" s="2" t="s">
        <v>70</v>
      </c>
      <c r="BE105" s="88">
        <f t="shared" si="7"/>
        <v>0</v>
      </c>
      <c r="BF105" s="88">
        <f t="shared" si="8"/>
        <v>0</v>
      </c>
      <c r="BG105" s="88">
        <f t="shared" si="9"/>
        <v>0</v>
      </c>
      <c r="BH105" s="88">
        <f t="shared" si="10"/>
        <v>0</v>
      </c>
      <c r="BI105" s="88">
        <f t="shared" si="11"/>
        <v>0</v>
      </c>
      <c r="BJ105" s="2" t="s">
        <v>71</v>
      </c>
      <c r="BK105" s="88">
        <f t="shared" si="12"/>
        <v>0</v>
      </c>
      <c r="BL105" s="2" t="s">
        <v>77</v>
      </c>
      <c r="BM105" s="87" t="s">
        <v>149</v>
      </c>
    </row>
    <row r="106" spans="2:65" s="12" customFormat="1" ht="24.2" customHeight="1" x14ac:dyDescent="0.25">
      <c r="B106" s="11"/>
      <c r="C106" s="89" t="s">
        <v>150</v>
      </c>
      <c r="D106" s="89" t="s">
        <v>87</v>
      </c>
      <c r="E106" s="90" t="s">
        <v>151</v>
      </c>
      <c r="F106" s="91" t="s">
        <v>152</v>
      </c>
      <c r="G106" s="92" t="s">
        <v>153</v>
      </c>
      <c r="H106" s="93">
        <v>3</v>
      </c>
      <c r="I106" s="94">
        <v>0</v>
      </c>
      <c r="J106" s="94">
        <v>0</v>
      </c>
      <c r="K106" s="94">
        <f t="shared" si="0"/>
        <v>0</v>
      </c>
      <c r="L106" s="91" t="s">
        <v>9</v>
      </c>
      <c r="M106" s="11"/>
      <c r="N106" s="95" t="s">
        <v>9</v>
      </c>
      <c r="O106" s="83" t="s">
        <v>30</v>
      </c>
      <c r="P106" s="84">
        <f t="shared" si="1"/>
        <v>0</v>
      </c>
      <c r="Q106" s="84">
        <f t="shared" si="2"/>
        <v>0</v>
      </c>
      <c r="R106" s="84">
        <f t="shared" si="3"/>
        <v>0</v>
      </c>
      <c r="S106" s="85">
        <v>1</v>
      </c>
      <c r="T106" s="85">
        <f t="shared" si="4"/>
        <v>3</v>
      </c>
      <c r="U106" s="85">
        <v>0</v>
      </c>
      <c r="V106" s="85">
        <f t="shared" si="5"/>
        <v>0</v>
      </c>
      <c r="W106" s="85">
        <v>0</v>
      </c>
      <c r="X106" s="86">
        <f t="shared" si="6"/>
        <v>0</v>
      </c>
      <c r="AR106" s="87" t="s">
        <v>77</v>
      </c>
      <c r="AT106" s="87" t="s">
        <v>87</v>
      </c>
      <c r="AU106" s="87" t="s">
        <v>71</v>
      </c>
      <c r="AY106" s="2" t="s">
        <v>70</v>
      </c>
      <c r="BE106" s="88">
        <f t="shared" si="7"/>
        <v>0</v>
      </c>
      <c r="BF106" s="88">
        <f t="shared" si="8"/>
        <v>0</v>
      </c>
      <c r="BG106" s="88">
        <f t="shared" si="9"/>
        <v>0</v>
      </c>
      <c r="BH106" s="88">
        <f t="shared" si="10"/>
        <v>0</v>
      </c>
      <c r="BI106" s="88">
        <f t="shared" si="11"/>
        <v>0</v>
      </c>
      <c r="BJ106" s="2" t="s">
        <v>71</v>
      </c>
      <c r="BK106" s="88">
        <f t="shared" si="12"/>
        <v>0</v>
      </c>
      <c r="BL106" s="2" t="s">
        <v>77</v>
      </c>
      <c r="BM106" s="87" t="s">
        <v>154</v>
      </c>
    </row>
    <row r="107" spans="2:65" s="12" customFormat="1" ht="16.5" customHeight="1" x14ac:dyDescent="0.25">
      <c r="B107" s="11"/>
      <c r="C107" s="74" t="s">
        <v>155</v>
      </c>
      <c r="D107" s="74" t="s">
        <v>72</v>
      </c>
      <c r="E107" s="75" t="s">
        <v>156</v>
      </c>
      <c r="F107" s="76" t="s">
        <v>157</v>
      </c>
      <c r="G107" s="77" t="s">
        <v>158</v>
      </c>
      <c r="H107" s="78">
        <v>490</v>
      </c>
      <c r="I107" s="79">
        <v>0</v>
      </c>
      <c r="J107" s="80"/>
      <c r="K107" s="79">
        <f t="shared" si="0"/>
        <v>0</v>
      </c>
      <c r="L107" s="76" t="s">
        <v>9</v>
      </c>
      <c r="M107" s="81"/>
      <c r="N107" s="82" t="s">
        <v>9</v>
      </c>
      <c r="O107" s="83" t="s">
        <v>30</v>
      </c>
      <c r="P107" s="84">
        <f t="shared" si="1"/>
        <v>0</v>
      </c>
      <c r="Q107" s="84">
        <f t="shared" si="2"/>
        <v>0</v>
      </c>
      <c r="R107" s="84">
        <f t="shared" si="3"/>
        <v>0</v>
      </c>
      <c r="S107" s="85">
        <v>0</v>
      </c>
      <c r="T107" s="85">
        <f t="shared" si="4"/>
        <v>0</v>
      </c>
      <c r="U107" s="85">
        <v>0</v>
      </c>
      <c r="V107" s="85">
        <f t="shared" si="5"/>
        <v>0</v>
      </c>
      <c r="W107" s="85">
        <v>0</v>
      </c>
      <c r="X107" s="86">
        <f t="shared" si="6"/>
        <v>0</v>
      </c>
      <c r="AR107" s="87" t="s">
        <v>76</v>
      </c>
      <c r="AT107" s="87" t="s">
        <v>72</v>
      </c>
      <c r="AU107" s="87" t="s">
        <v>71</v>
      </c>
      <c r="AY107" s="2" t="s">
        <v>70</v>
      </c>
      <c r="BE107" s="88">
        <f t="shared" si="7"/>
        <v>0</v>
      </c>
      <c r="BF107" s="88">
        <f t="shared" si="8"/>
        <v>0</v>
      </c>
      <c r="BG107" s="88">
        <f t="shared" si="9"/>
        <v>0</v>
      </c>
      <c r="BH107" s="88">
        <f t="shared" si="10"/>
        <v>0</v>
      </c>
      <c r="BI107" s="88">
        <f t="shared" si="11"/>
        <v>0</v>
      </c>
      <c r="BJ107" s="2" t="s">
        <v>71</v>
      </c>
      <c r="BK107" s="88">
        <f t="shared" si="12"/>
        <v>0</v>
      </c>
      <c r="BL107" s="2" t="s">
        <v>77</v>
      </c>
      <c r="BM107" s="87" t="s">
        <v>159</v>
      </c>
    </row>
    <row r="108" spans="2:65" s="12" customFormat="1" ht="24.2" customHeight="1" x14ac:dyDescent="0.25">
      <c r="B108" s="11"/>
      <c r="C108" s="89" t="s">
        <v>160</v>
      </c>
      <c r="D108" s="89" t="s">
        <v>87</v>
      </c>
      <c r="E108" s="90" t="s">
        <v>161</v>
      </c>
      <c r="F108" s="91" t="s">
        <v>162</v>
      </c>
      <c r="G108" s="92" t="s">
        <v>158</v>
      </c>
      <c r="H108" s="93">
        <v>395</v>
      </c>
      <c r="I108" s="94">
        <v>0</v>
      </c>
      <c r="J108" s="94">
        <v>0</v>
      </c>
      <c r="K108" s="94">
        <f t="shared" si="0"/>
        <v>0</v>
      </c>
      <c r="L108" s="91" t="s">
        <v>163</v>
      </c>
      <c r="M108" s="11"/>
      <c r="N108" s="95" t="s">
        <v>9</v>
      </c>
      <c r="O108" s="83" t="s">
        <v>30</v>
      </c>
      <c r="P108" s="84">
        <f t="shared" si="1"/>
        <v>0</v>
      </c>
      <c r="Q108" s="84">
        <f t="shared" si="2"/>
        <v>0</v>
      </c>
      <c r="R108" s="84">
        <f t="shared" si="3"/>
        <v>0</v>
      </c>
      <c r="S108" s="85">
        <v>3.5999999999999997E-2</v>
      </c>
      <c r="T108" s="85">
        <f t="shared" si="4"/>
        <v>14.219999999999999</v>
      </c>
      <c r="U108" s="85">
        <v>0</v>
      </c>
      <c r="V108" s="85">
        <f t="shared" si="5"/>
        <v>0</v>
      </c>
      <c r="W108" s="85">
        <v>0</v>
      </c>
      <c r="X108" s="86">
        <f t="shared" si="6"/>
        <v>0</v>
      </c>
      <c r="AR108" s="87" t="s">
        <v>77</v>
      </c>
      <c r="AT108" s="87" t="s">
        <v>87</v>
      </c>
      <c r="AU108" s="87" t="s">
        <v>71</v>
      </c>
      <c r="AY108" s="2" t="s">
        <v>70</v>
      </c>
      <c r="BE108" s="88">
        <f t="shared" si="7"/>
        <v>0</v>
      </c>
      <c r="BF108" s="88">
        <f t="shared" si="8"/>
        <v>0</v>
      </c>
      <c r="BG108" s="88">
        <f t="shared" si="9"/>
        <v>0</v>
      </c>
      <c r="BH108" s="88">
        <f t="shared" si="10"/>
        <v>0</v>
      </c>
      <c r="BI108" s="88">
        <f t="shared" si="11"/>
        <v>0</v>
      </c>
      <c r="BJ108" s="2" t="s">
        <v>71</v>
      </c>
      <c r="BK108" s="88">
        <f t="shared" si="12"/>
        <v>0</v>
      </c>
      <c r="BL108" s="2" t="s">
        <v>77</v>
      </c>
      <c r="BM108" s="87" t="s">
        <v>164</v>
      </c>
    </row>
    <row r="109" spans="2:65" s="12" customFormat="1" ht="24.2" customHeight="1" x14ac:dyDescent="0.25">
      <c r="B109" s="11"/>
      <c r="C109" s="89" t="s">
        <v>165</v>
      </c>
      <c r="D109" s="89" t="s">
        <v>87</v>
      </c>
      <c r="E109" s="90" t="s">
        <v>166</v>
      </c>
      <c r="F109" s="91" t="s">
        <v>167</v>
      </c>
      <c r="G109" s="92" t="s">
        <v>158</v>
      </c>
      <c r="H109" s="93">
        <v>95</v>
      </c>
      <c r="I109" s="94">
        <v>0</v>
      </c>
      <c r="J109" s="94">
        <v>0</v>
      </c>
      <c r="K109" s="94">
        <f t="shared" si="0"/>
        <v>0</v>
      </c>
      <c r="L109" s="91" t="s">
        <v>163</v>
      </c>
      <c r="M109" s="11"/>
      <c r="N109" s="95" t="s">
        <v>9</v>
      </c>
      <c r="O109" s="83" t="s">
        <v>30</v>
      </c>
      <c r="P109" s="84">
        <f t="shared" si="1"/>
        <v>0</v>
      </c>
      <c r="Q109" s="84">
        <f t="shared" si="2"/>
        <v>0</v>
      </c>
      <c r="R109" s="84">
        <f t="shared" si="3"/>
        <v>0</v>
      </c>
      <c r="S109" s="85">
        <v>0.05</v>
      </c>
      <c r="T109" s="85">
        <f t="shared" si="4"/>
        <v>4.75</v>
      </c>
      <c r="U109" s="85">
        <v>0</v>
      </c>
      <c r="V109" s="85">
        <f t="shared" si="5"/>
        <v>0</v>
      </c>
      <c r="W109" s="85">
        <v>0</v>
      </c>
      <c r="X109" s="86">
        <f t="shared" si="6"/>
        <v>0</v>
      </c>
      <c r="AR109" s="87" t="s">
        <v>77</v>
      </c>
      <c r="AT109" s="87" t="s">
        <v>87</v>
      </c>
      <c r="AU109" s="87" t="s">
        <v>71</v>
      </c>
      <c r="AY109" s="2" t="s">
        <v>70</v>
      </c>
      <c r="BE109" s="88">
        <f t="shared" si="7"/>
        <v>0</v>
      </c>
      <c r="BF109" s="88">
        <f t="shared" si="8"/>
        <v>0</v>
      </c>
      <c r="BG109" s="88">
        <f t="shared" si="9"/>
        <v>0</v>
      </c>
      <c r="BH109" s="88">
        <f t="shared" si="10"/>
        <v>0</v>
      </c>
      <c r="BI109" s="88">
        <f t="shared" si="11"/>
        <v>0</v>
      </c>
      <c r="BJ109" s="2" t="s">
        <v>71</v>
      </c>
      <c r="BK109" s="88">
        <f t="shared" si="12"/>
        <v>0</v>
      </c>
      <c r="BL109" s="2" t="s">
        <v>77</v>
      </c>
      <c r="BM109" s="87" t="s">
        <v>168</v>
      </c>
    </row>
    <row r="110" spans="2:65" s="12" customFormat="1" ht="24.2" customHeight="1" x14ac:dyDescent="0.25">
      <c r="B110" s="11"/>
      <c r="C110" s="74" t="s">
        <v>169</v>
      </c>
      <c r="D110" s="74" t="s">
        <v>72</v>
      </c>
      <c r="E110" s="75" t="s">
        <v>170</v>
      </c>
      <c r="F110" s="76" t="s">
        <v>171</v>
      </c>
      <c r="G110" s="77" t="s">
        <v>158</v>
      </c>
      <c r="H110" s="78">
        <v>320</v>
      </c>
      <c r="I110" s="79">
        <v>0</v>
      </c>
      <c r="J110" s="80"/>
      <c r="K110" s="79">
        <f t="shared" si="0"/>
        <v>0</v>
      </c>
      <c r="L110" s="76" t="s">
        <v>91</v>
      </c>
      <c r="M110" s="81"/>
      <c r="N110" s="82" t="s">
        <v>9</v>
      </c>
      <c r="O110" s="83" t="s">
        <v>30</v>
      </c>
      <c r="P110" s="84">
        <f t="shared" si="1"/>
        <v>0</v>
      </c>
      <c r="Q110" s="84">
        <f t="shared" si="2"/>
        <v>0</v>
      </c>
      <c r="R110" s="84">
        <f t="shared" si="3"/>
        <v>0</v>
      </c>
      <c r="S110" s="85">
        <v>0</v>
      </c>
      <c r="T110" s="85">
        <f t="shared" si="4"/>
        <v>0</v>
      </c>
      <c r="U110" s="85">
        <v>4.0000000000000003E-5</v>
      </c>
      <c r="V110" s="85">
        <f t="shared" si="5"/>
        <v>1.2800000000000001E-2</v>
      </c>
      <c r="W110" s="85">
        <v>0</v>
      </c>
      <c r="X110" s="86">
        <f t="shared" si="6"/>
        <v>0</v>
      </c>
      <c r="AR110" s="87" t="s">
        <v>76</v>
      </c>
      <c r="AT110" s="87" t="s">
        <v>72</v>
      </c>
      <c r="AU110" s="87" t="s">
        <v>71</v>
      </c>
      <c r="AY110" s="2" t="s">
        <v>70</v>
      </c>
      <c r="BE110" s="88">
        <f t="shared" si="7"/>
        <v>0</v>
      </c>
      <c r="BF110" s="88">
        <f t="shared" si="8"/>
        <v>0</v>
      </c>
      <c r="BG110" s="88">
        <f t="shared" si="9"/>
        <v>0</v>
      </c>
      <c r="BH110" s="88">
        <f t="shared" si="10"/>
        <v>0</v>
      </c>
      <c r="BI110" s="88">
        <f t="shared" si="11"/>
        <v>0</v>
      </c>
      <c r="BJ110" s="2" t="s">
        <v>71</v>
      </c>
      <c r="BK110" s="88">
        <f t="shared" si="12"/>
        <v>0</v>
      </c>
      <c r="BL110" s="2" t="s">
        <v>77</v>
      </c>
      <c r="BM110" s="87" t="s">
        <v>172</v>
      </c>
    </row>
    <row r="111" spans="2:65" s="12" customFormat="1" ht="24.2" customHeight="1" x14ac:dyDescent="0.25">
      <c r="B111" s="11"/>
      <c r="C111" s="89" t="s">
        <v>173</v>
      </c>
      <c r="D111" s="89" t="s">
        <v>87</v>
      </c>
      <c r="E111" s="90" t="s">
        <v>174</v>
      </c>
      <c r="F111" s="91" t="s">
        <v>175</v>
      </c>
      <c r="G111" s="92" t="s">
        <v>158</v>
      </c>
      <c r="H111" s="93">
        <v>320</v>
      </c>
      <c r="I111" s="94">
        <v>0</v>
      </c>
      <c r="J111" s="94">
        <v>0</v>
      </c>
      <c r="K111" s="94">
        <f t="shared" si="0"/>
        <v>0</v>
      </c>
      <c r="L111" s="91" t="s">
        <v>91</v>
      </c>
      <c r="M111" s="11"/>
      <c r="N111" s="95" t="s">
        <v>9</v>
      </c>
      <c r="O111" s="83" t="s">
        <v>30</v>
      </c>
      <c r="P111" s="84">
        <f t="shared" si="1"/>
        <v>0</v>
      </c>
      <c r="Q111" s="84">
        <f t="shared" si="2"/>
        <v>0</v>
      </c>
      <c r="R111" s="84">
        <f t="shared" si="3"/>
        <v>0</v>
      </c>
      <c r="S111" s="85">
        <v>0.04</v>
      </c>
      <c r="T111" s="85">
        <f t="shared" si="4"/>
        <v>12.8</v>
      </c>
      <c r="U111" s="85">
        <v>0</v>
      </c>
      <c r="V111" s="85">
        <f t="shared" si="5"/>
        <v>0</v>
      </c>
      <c r="W111" s="85">
        <v>0</v>
      </c>
      <c r="X111" s="86">
        <f t="shared" si="6"/>
        <v>0</v>
      </c>
      <c r="AR111" s="87" t="s">
        <v>77</v>
      </c>
      <c r="AT111" s="87" t="s">
        <v>87</v>
      </c>
      <c r="AU111" s="87" t="s">
        <v>71</v>
      </c>
      <c r="AY111" s="2" t="s">
        <v>70</v>
      </c>
      <c r="BE111" s="88">
        <f t="shared" si="7"/>
        <v>0</v>
      </c>
      <c r="BF111" s="88">
        <f t="shared" si="8"/>
        <v>0</v>
      </c>
      <c r="BG111" s="88">
        <f t="shared" si="9"/>
        <v>0</v>
      </c>
      <c r="BH111" s="88">
        <f t="shared" si="10"/>
        <v>0</v>
      </c>
      <c r="BI111" s="88">
        <f t="shared" si="11"/>
        <v>0</v>
      </c>
      <c r="BJ111" s="2" t="s">
        <v>71</v>
      </c>
      <c r="BK111" s="88">
        <f t="shared" si="12"/>
        <v>0</v>
      </c>
      <c r="BL111" s="2" t="s">
        <v>77</v>
      </c>
      <c r="BM111" s="87" t="s">
        <v>176</v>
      </c>
    </row>
    <row r="112" spans="2:65" s="12" customFormat="1" x14ac:dyDescent="0.25">
      <c r="B112" s="11"/>
      <c r="D112" s="96" t="s">
        <v>93</v>
      </c>
      <c r="F112" s="97" t="s">
        <v>177</v>
      </c>
      <c r="M112" s="11"/>
      <c r="N112" s="98"/>
      <c r="X112" s="99"/>
      <c r="AT112" s="2" t="s">
        <v>93</v>
      </c>
      <c r="AU112" s="2" t="s">
        <v>71</v>
      </c>
    </row>
    <row r="113" spans="2:65" s="12" customFormat="1" ht="37.9" customHeight="1" x14ac:dyDescent="0.25">
      <c r="B113" s="11"/>
      <c r="C113" s="89" t="s">
        <v>178</v>
      </c>
      <c r="D113" s="89" t="s">
        <v>87</v>
      </c>
      <c r="E113" s="90" t="s">
        <v>179</v>
      </c>
      <c r="F113" s="91" t="s">
        <v>180</v>
      </c>
      <c r="G113" s="92" t="s">
        <v>153</v>
      </c>
      <c r="H113" s="93">
        <v>3</v>
      </c>
      <c r="I113" s="94">
        <v>0</v>
      </c>
      <c r="J113" s="94">
        <v>0</v>
      </c>
      <c r="K113" s="94">
        <f>ROUND(P113*H113,2)</f>
        <v>0</v>
      </c>
      <c r="L113" s="91" t="s">
        <v>91</v>
      </c>
      <c r="M113" s="11"/>
      <c r="N113" s="95" t="s">
        <v>9</v>
      </c>
      <c r="O113" s="83" t="s">
        <v>30</v>
      </c>
      <c r="P113" s="84">
        <f>I113+J113</f>
        <v>0</v>
      </c>
      <c r="Q113" s="84">
        <f>ROUND(I113*H113,2)</f>
        <v>0</v>
      </c>
      <c r="R113" s="84">
        <f>ROUND(J113*H113,2)</f>
        <v>0</v>
      </c>
      <c r="S113" s="85">
        <v>1</v>
      </c>
      <c r="T113" s="85">
        <f>S113*H113</f>
        <v>3</v>
      </c>
      <c r="U113" s="85">
        <v>0</v>
      </c>
      <c r="V113" s="85">
        <f>U113*H113</f>
        <v>0</v>
      </c>
      <c r="W113" s="85">
        <v>0</v>
      </c>
      <c r="X113" s="86">
        <f>W113*H113</f>
        <v>0</v>
      </c>
      <c r="AR113" s="87" t="s">
        <v>77</v>
      </c>
      <c r="AT113" s="87" t="s">
        <v>87</v>
      </c>
      <c r="AU113" s="87" t="s">
        <v>71</v>
      </c>
      <c r="AY113" s="2" t="s">
        <v>70</v>
      </c>
      <c r="BE113" s="88">
        <f>IF(O113="základní",K113,0)</f>
        <v>0</v>
      </c>
      <c r="BF113" s="88">
        <f>IF(O113="snížená",K113,0)</f>
        <v>0</v>
      </c>
      <c r="BG113" s="88">
        <f>IF(O113="zákl. přenesená",K113,0)</f>
        <v>0</v>
      </c>
      <c r="BH113" s="88">
        <f>IF(O113="sníž. přenesená",K113,0)</f>
        <v>0</v>
      </c>
      <c r="BI113" s="88">
        <f>IF(O113="nulová",K113,0)</f>
        <v>0</v>
      </c>
      <c r="BJ113" s="2" t="s">
        <v>71</v>
      </c>
      <c r="BK113" s="88">
        <f>ROUND(P113*H113,2)</f>
        <v>0</v>
      </c>
      <c r="BL113" s="2" t="s">
        <v>77</v>
      </c>
      <c r="BM113" s="87" t="s">
        <v>181</v>
      </c>
    </row>
    <row r="114" spans="2:65" s="12" customFormat="1" x14ac:dyDescent="0.25">
      <c r="B114" s="11"/>
      <c r="D114" s="96" t="s">
        <v>93</v>
      </c>
      <c r="F114" s="97" t="s">
        <v>182</v>
      </c>
      <c r="M114" s="11"/>
      <c r="N114" s="98"/>
      <c r="X114" s="99"/>
      <c r="AT114" s="2" t="s">
        <v>93</v>
      </c>
      <c r="AU114" s="2" t="s">
        <v>71</v>
      </c>
    </row>
    <row r="115" spans="2:65" s="12" customFormat="1" ht="24.2" customHeight="1" x14ac:dyDescent="0.25">
      <c r="B115" s="11"/>
      <c r="C115" s="89" t="s">
        <v>183</v>
      </c>
      <c r="D115" s="89" t="s">
        <v>87</v>
      </c>
      <c r="E115" s="90" t="s">
        <v>184</v>
      </c>
      <c r="F115" s="91" t="s">
        <v>185</v>
      </c>
      <c r="G115" s="92" t="s">
        <v>90</v>
      </c>
      <c r="H115" s="93">
        <v>1</v>
      </c>
      <c r="I115" s="94">
        <v>0</v>
      </c>
      <c r="J115" s="94">
        <v>0</v>
      </c>
      <c r="K115" s="94">
        <f>ROUND(P115*H115,2)</f>
        <v>0</v>
      </c>
      <c r="L115" s="91" t="s">
        <v>91</v>
      </c>
      <c r="M115" s="11"/>
      <c r="N115" s="95" t="s">
        <v>9</v>
      </c>
      <c r="O115" s="83" t="s">
        <v>30</v>
      </c>
      <c r="P115" s="84">
        <f>I115+J115</f>
        <v>0</v>
      </c>
      <c r="Q115" s="84">
        <f>ROUND(I115*H115,2)</f>
        <v>0</v>
      </c>
      <c r="R115" s="84">
        <f>ROUND(J115*H115,2)</f>
        <v>0</v>
      </c>
      <c r="S115" s="85">
        <v>0.47</v>
      </c>
      <c r="T115" s="85">
        <f>S115*H115</f>
        <v>0.47</v>
      </c>
      <c r="U115" s="85">
        <v>0</v>
      </c>
      <c r="V115" s="85">
        <f>U115*H115</f>
        <v>0</v>
      </c>
      <c r="W115" s="85">
        <v>0</v>
      </c>
      <c r="X115" s="86">
        <f>W115*H115</f>
        <v>0</v>
      </c>
      <c r="AR115" s="87" t="s">
        <v>77</v>
      </c>
      <c r="AT115" s="87" t="s">
        <v>87</v>
      </c>
      <c r="AU115" s="87" t="s">
        <v>71</v>
      </c>
      <c r="AY115" s="2" t="s">
        <v>70</v>
      </c>
      <c r="BE115" s="88">
        <f>IF(O115="základní",K115,0)</f>
        <v>0</v>
      </c>
      <c r="BF115" s="88">
        <f>IF(O115="snížená",K115,0)</f>
        <v>0</v>
      </c>
      <c r="BG115" s="88">
        <f>IF(O115="zákl. přenesená",K115,0)</f>
        <v>0</v>
      </c>
      <c r="BH115" s="88">
        <f>IF(O115="sníž. přenesená",K115,0)</f>
        <v>0</v>
      </c>
      <c r="BI115" s="88">
        <f>IF(O115="nulová",K115,0)</f>
        <v>0</v>
      </c>
      <c r="BJ115" s="2" t="s">
        <v>71</v>
      </c>
      <c r="BK115" s="88">
        <f>ROUND(P115*H115,2)</f>
        <v>0</v>
      </c>
      <c r="BL115" s="2" t="s">
        <v>77</v>
      </c>
      <c r="BM115" s="87" t="s">
        <v>186</v>
      </c>
    </row>
    <row r="116" spans="2:65" s="12" customFormat="1" x14ac:dyDescent="0.25">
      <c r="B116" s="11"/>
      <c r="D116" s="96" t="s">
        <v>93</v>
      </c>
      <c r="F116" s="97" t="s">
        <v>187</v>
      </c>
      <c r="M116" s="11"/>
      <c r="N116" s="98"/>
      <c r="X116" s="99"/>
      <c r="AT116" s="2" t="s">
        <v>93</v>
      </c>
      <c r="AU116" s="2" t="s">
        <v>71</v>
      </c>
    </row>
    <row r="117" spans="2:65" s="12" customFormat="1" ht="24.2" customHeight="1" x14ac:dyDescent="0.25">
      <c r="B117" s="11"/>
      <c r="C117" s="89" t="s">
        <v>188</v>
      </c>
      <c r="D117" s="89" t="s">
        <v>87</v>
      </c>
      <c r="E117" s="90" t="s">
        <v>189</v>
      </c>
      <c r="F117" s="91" t="s">
        <v>190</v>
      </c>
      <c r="G117" s="92" t="s">
        <v>90</v>
      </c>
      <c r="H117" s="93">
        <v>1</v>
      </c>
      <c r="I117" s="94">
        <v>0</v>
      </c>
      <c r="J117" s="94">
        <v>0</v>
      </c>
      <c r="K117" s="94">
        <f>ROUND(P117*H117,2)</f>
        <v>0</v>
      </c>
      <c r="L117" s="91" t="s">
        <v>91</v>
      </c>
      <c r="M117" s="11"/>
      <c r="N117" s="95" t="s">
        <v>9</v>
      </c>
      <c r="O117" s="83" t="s">
        <v>30</v>
      </c>
      <c r="P117" s="84">
        <f>I117+J117</f>
        <v>0</v>
      </c>
      <c r="Q117" s="84">
        <f>ROUND(I117*H117,2)</f>
        <v>0</v>
      </c>
      <c r="R117" s="84">
        <f>ROUND(J117*H117,2)</f>
        <v>0</v>
      </c>
      <c r="S117" s="85">
        <v>11.2</v>
      </c>
      <c r="T117" s="85">
        <f>S117*H117</f>
        <v>11.2</v>
      </c>
      <c r="U117" s="85">
        <v>0</v>
      </c>
      <c r="V117" s="85">
        <f>U117*H117</f>
        <v>0</v>
      </c>
      <c r="W117" s="85">
        <v>0</v>
      </c>
      <c r="X117" s="86">
        <f>W117*H117</f>
        <v>0</v>
      </c>
      <c r="AR117" s="87" t="s">
        <v>77</v>
      </c>
      <c r="AT117" s="87" t="s">
        <v>87</v>
      </c>
      <c r="AU117" s="87" t="s">
        <v>71</v>
      </c>
      <c r="AY117" s="2" t="s">
        <v>70</v>
      </c>
      <c r="BE117" s="88">
        <f>IF(O117="základní",K117,0)</f>
        <v>0</v>
      </c>
      <c r="BF117" s="88">
        <f>IF(O117="snížená",K117,0)</f>
        <v>0</v>
      </c>
      <c r="BG117" s="88">
        <f>IF(O117="zákl. přenesená",K117,0)</f>
        <v>0</v>
      </c>
      <c r="BH117" s="88">
        <f>IF(O117="sníž. přenesená",K117,0)</f>
        <v>0</v>
      </c>
      <c r="BI117" s="88">
        <f>IF(O117="nulová",K117,0)</f>
        <v>0</v>
      </c>
      <c r="BJ117" s="2" t="s">
        <v>71</v>
      </c>
      <c r="BK117" s="88">
        <f>ROUND(P117*H117,2)</f>
        <v>0</v>
      </c>
      <c r="BL117" s="2" t="s">
        <v>77</v>
      </c>
      <c r="BM117" s="87" t="s">
        <v>191</v>
      </c>
    </row>
    <row r="118" spans="2:65" s="12" customFormat="1" x14ac:dyDescent="0.25">
      <c r="B118" s="11"/>
      <c r="D118" s="96" t="s">
        <v>93</v>
      </c>
      <c r="F118" s="97" t="s">
        <v>192</v>
      </c>
      <c r="M118" s="11"/>
      <c r="N118" s="98"/>
      <c r="X118" s="99"/>
      <c r="AT118" s="2" t="s">
        <v>93</v>
      </c>
      <c r="AU118" s="2" t="s">
        <v>71</v>
      </c>
    </row>
    <row r="119" spans="2:65" s="12" customFormat="1" ht="24.2" customHeight="1" x14ac:dyDescent="0.25">
      <c r="B119" s="11"/>
      <c r="C119" s="74" t="s">
        <v>193</v>
      </c>
      <c r="D119" s="74" t="s">
        <v>72</v>
      </c>
      <c r="E119" s="75" t="s">
        <v>194</v>
      </c>
      <c r="F119" s="76" t="s">
        <v>195</v>
      </c>
      <c r="G119" s="77" t="s">
        <v>75</v>
      </c>
      <c r="H119" s="78">
        <v>1</v>
      </c>
      <c r="I119" s="79">
        <v>0</v>
      </c>
      <c r="J119" s="80"/>
      <c r="K119" s="79">
        <f>ROUND(P119*H119,2)</f>
        <v>0</v>
      </c>
      <c r="L119" s="76" t="s">
        <v>9</v>
      </c>
      <c r="M119" s="81"/>
      <c r="N119" s="82" t="s">
        <v>9</v>
      </c>
      <c r="O119" s="83" t="s">
        <v>30</v>
      </c>
      <c r="P119" s="84">
        <f>I119+J119</f>
        <v>0</v>
      </c>
      <c r="Q119" s="84">
        <f>ROUND(I119*H119,2)</f>
        <v>0</v>
      </c>
      <c r="R119" s="84">
        <f>ROUND(J119*H119,2)</f>
        <v>0</v>
      </c>
      <c r="S119" s="85">
        <v>0</v>
      </c>
      <c r="T119" s="85">
        <f>S119*H119</f>
        <v>0</v>
      </c>
      <c r="U119" s="85">
        <v>0</v>
      </c>
      <c r="V119" s="85">
        <f>U119*H119</f>
        <v>0</v>
      </c>
      <c r="W119" s="85">
        <v>0</v>
      </c>
      <c r="X119" s="86">
        <f>W119*H119</f>
        <v>0</v>
      </c>
      <c r="AR119" s="87" t="s">
        <v>76</v>
      </c>
      <c r="AT119" s="87" t="s">
        <v>72</v>
      </c>
      <c r="AU119" s="87" t="s">
        <v>71</v>
      </c>
      <c r="AY119" s="2" t="s">
        <v>70</v>
      </c>
      <c r="BE119" s="88">
        <f>IF(O119="základní",K119,0)</f>
        <v>0</v>
      </c>
      <c r="BF119" s="88">
        <f>IF(O119="snížená",K119,0)</f>
        <v>0</v>
      </c>
      <c r="BG119" s="88">
        <f>IF(O119="zákl. přenesená",K119,0)</f>
        <v>0</v>
      </c>
      <c r="BH119" s="88">
        <f>IF(O119="sníž. přenesená",K119,0)</f>
        <v>0</v>
      </c>
      <c r="BI119" s="88">
        <f>IF(O119="nulová",K119,0)</f>
        <v>0</v>
      </c>
      <c r="BJ119" s="2" t="s">
        <v>71</v>
      </c>
      <c r="BK119" s="88">
        <f>ROUND(P119*H119,2)</f>
        <v>0</v>
      </c>
      <c r="BL119" s="2" t="s">
        <v>77</v>
      </c>
      <c r="BM119" s="87" t="s">
        <v>196</v>
      </c>
    </row>
    <row r="120" spans="2:65" s="12" customFormat="1" ht="24.2" customHeight="1" x14ac:dyDescent="0.25">
      <c r="B120" s="11"/>
      <c r="C120" s="74" t="s">
        <v>76</v>
      </c>
      <c r="D120" s="74" t="s">
        <v>72</v>
      </c>
      <c r="E120" s="75" t="s">
        <v>197</v>
      </c>
      <c r="F120" s="76" t="s">
        <v>198</v>
      </c>
      <c r="G120" s="77" t="s">
        <v>75</v>
      </c>
      <c r="H120" s="78">
        <v>1</v>
      </c>
      <c r="I120" s="79">
        <v>0</v>
      </c>
      <c r="J120" s="80"/>
      <c r="K120" s="79">
        <f>ROUND(P120*H120,2)</f>
        <v>0</v>
      </c>
      <c r="L120" s="76" t="s">
        <v>9</v>
      </c>
      <c r="M120" s="81"/>
      <c r="N120" s="82" t="s">
        <v>9</v>
      </c>
      <c r="O120" s="83" t="s">
        <v>30</v>
      </c>
      <c r="P120" s="84">
        <f>I120+J120</f>
        <v>0</v>
      </c>
      <c r="Q120" s="84">
        <f>ROUND(I120*H120,2)</f>
        <v>0</v>
      </c>
      <c r="R120" s="84">
        <f>ROUND(J120*H120,2)</f>
        <v>0</v>
      </c>
      <c r="S120" s="85">
        <v>0</v>
      </c>
      <c r="T120" s="85">
        <f>S120*H120</f>
        <v>0</v>
      </c>
      <c r="U120" s="85">
        <v>0</v>
      </c>
      <c r="V120" s="85">
        <f>U120*H120</f>
        <v>0</v>
      </c>
      <c r="W120" s="85">
        <v>0</v>
      </c>
      <c r="X120" s="86">
        <f>W120*H120</f>
        <v>0</v>
      </c>
      <c r="AR120" s="87" t="s">
        <v>76</v>
      </c>
      <c r="AT120" s="87" t="s">
        <v>72</v>
      </c>
      <c r="AU120" s="87" t="s">
        <v>71</v>
      </c>
      <c r="AY120" s="2" t="s">
        <v>70</v>
      </c>
      <c r="BE120" s="88">
        <f>IF(O120="základní",K120,0)</f>
        <v>0</v>
      </c>
      <c r="BF120" s="88">
        <f>IF(O120="snížená",K120,0)</f>
        <v>0</v>
      </c>
      <c r="BG120" s="88">
        <f>IF(O120="zákl. přenesená",K120,0)</f>
        <v>0</v>
      </c>
      <c r="BH120" s="88">
        <f>IF(O120="sníž. přenesená",K120,0)</f>
        <v>0</v>
      </c>
      <c r="BI120" s="88">
        <f>IF(O120="nulová",K120,0)</f>
        <v>0</v>
      </c>
      <c r="BJ120" s="2" t="s">
        <v>71</v>
      </c>
      <c r="BK120" s="88">
        <f>ROUND(P120*H120,2)</f>
        <v>0</v>
      </c>
      <c r="BL120" s="2" t="s">
        <v>77</v>
      </c>
      <c r="BM120" s="87" t="s">
        <v>199</v>
      </c>
    </row>
    <row r="121" spans="2:65" s="12" customFormat="1" ht="24.2" customHeight="1" x14ac:dyDescent="0.25">
      <c r="B121" s="11"/>
      <c r="C121" s="89" t="s">
        <v>200</v>
      </c>
      <c r="D121" s="89" t="s">
        <v>87</v>
      </c>
      <c r="E121" s="90" t="s">
        <v>201</v>
      </c>
      <c r="F121" s="91" t="s">
        <v>202</v>
      </c>
      <c r="G121" s="92" t="s">
        <v>90</v>
      </c>
      <c r="H121" s="93">
        <v>1</v>
      </c>
      <c r="I121" s="94">
        <v>0</v>
      </c>
      <c r="J121" s="94">
        <v>0</v>
      </c>
      <c r="K121" s="94">
        <f>ROUND(P121*H121,2)</f>
        <v>0</v>
      </c>
      <c r="L121" s="91" t="s">
        <v>91</v>
      </c>
      <c r="M121" s="11"/>
      <c r="N121" s="95" t="s">
        <v>9</v>
      </c>
      <c r="O121" s="83" t="s">
        <v>30</v>
      </c>
      <c r="P121" s="84">
        <f>I121+J121</f>
        <v>0</v>
      </c>
      <c r="Q121" s="84">
        <f>ROUND(I121*H121,2)</f>
        <v>0</v>
      </c>
      <c r="R121" s="84">
        <f>ROUND(J121*H121,2)</f>
        <v>0</v>
      </c>
      <c r="S121" s="85">
        <v>1.44</v>
      </c>
      <c r="T121" s="85">
        <f>S121*H121</f>
        <v>1.44</v>
      </c>
      <c r="U121" s="85">
        <v>0.37430000000000002</v>
      </c>
      <c r="V121" s="85">
        <f>U121*H121</f>
        <v>0.37430000000000002</v>
      </c>
      <c r="W121" s="85">
        <v>0</v>
      </c>
      <c r="X121" s="86">
        <f>W121*H121</f>
        <v>0</v>
      </c>
      <c r="AR121" s="87" t="s">
        <v>77</v>
      </c>
      <c r="AT121" s="87" t="s">
        <v>87</v>
      </c>
      <c r="AU121" s="87" t="s">
        <v>71</v>
      </c>
      <c r="AY121" s="2" t="s">
        <v>70</v>
      </c>
      <c r="BE121" s="88">
        <f>IF(O121="základní",K121,0)</f>
        <v>0</v>
      </c>
      <c r="BF121" s="88">
        <f>IF(O121="snížená",K121,0)</f>
        <v>0</v>
      </c>
      <c r="BG121" s="88">
        <f>IF(O121="zákl. přenesená",K121,0)</f>
        <v>0</v>
      </c>
      <c r="BH121" s="88">
        <f>IF(O121="sníž. přenesená",K121,0)</f>
        <v>0</v>
      </c>
      <c r="BI121" s="88">
        <f>IF(O121="nulová",K121,0)</f>
        <v>0</v>
      </c>
      <c r="BJ121" s="2" t="s">
        <v>71</v>
      </c>
      <c r="BK121" s="88">
        <f>ROUND(P121*H121,2)</f>
        <v>0</v>
      </c>
      <c r="BL121" s="2" t="s">
        <v>77</v>
      </c>
      <c r="BM121" s="87" t="s">
        <v>203</v>
      </c>
    </row>
    <row r="122" spans="2:65" s="12" customFormat="1" x14ac:dyDescent="0.25">
      <c r="B122" s="11"/>
      <c r="D122" s="96" t="s">
        <v>93</v>
      </c>
      <c r="F122" s="97" t="s">
        <v>204</v>
      </c>
      <c r="M122" s="11"/>
      <c r="N122" s="98"/>
      <c r="X122" s="99"/>
      <c r="AT122" s="2" t="s">
        <v>93</v>
      </c>
      <c r="AU122" s="2" t="s">
        <v>71</v>
      </c>
    </row>
    <row r="123" spans="2:65" s="12" customFormat="1" ht="24" x14ac:dyDescent="0.25">
      <c r="B123" s="11"/>
      <c r="C123" s="89" t="s">
        <v>205</v>
      </c>
      <c r="D123" s="89" t="s">
        <v>87</v>
      </c>
      <c r="E123" s="90" t="s">
        <v>206</v>
      </c>
      <c r="F123" s="91" t="s">
        <v>207</v>
      </c>
      <c r="G123" s="92" t="s">
        <v>90</v>
      </c>
      <c r="H123" s="93">
        <v>1</v>
      </c>
      <c r="I123" s="94">
        <v>0</v>
      </c>
      <c r="J123" s="94">
        <v>0</v>
      </c>
      <c r="K123" s="94">
        <f>ROUND(P123*H123,2)</f>
        <v>0</v>
      </c>
      <c r="L123" s="91" t="s">
        <v>91</v>
      </c>
      <c r="M123" s="11"/>
      <c r="N123" s="95" t="s">
        <v>9</v>
      </c>
      <c r="O123" s="83" t="s">
        <v>30</v>
      </c>
      <c r="P123" s="84">
        <f>I123+J123</f>
        <v>0</v>
      </c>
      <c r="Q123" s="84">
        <f>ROUND(I123*H123,2)</f>
        <v>0</v>
      </c>
      <c r="R123" s="84">
        <f>ROUND(J123*H123,2)</f>
        <v>0</v>
      </c>
      <c r="S123" s="85">
        <v>0.1</v>
      </c>
      <c r="T123" s="85">
        <f>S123*H123</f>
        <v>0.1</v>
      </c>
      <c r="U123" s="85">
        <v>0</v>
      </c>
      <c r="V123" s="85">
        <f>U123*H123</f>
        <v>0</v>
      </c>
      <c r="W123" s="85">
        <v>0</v>
      </c>
      <c r="X123" s="86">
        <f>W123*H123</f>
        <v>0</v>
      </c>
      <c r="AR123" s="87" t="s">
        <v>77</v>
      </c>
      <c r="AT123" s="87" t="s">
        <v>87</v>
      </c>
      <c r="AU123" s="87" t="s">
        <v>71</v>
      </c>
      <c r="AY123" s="2" t="s">
        <v>70</v>
      </c>
      <c r="BE123" s="88">
        <f>IF(O123="základní",K123,0)</f>
        <v>0</v>
      </c>
      <c r="BF123" s="88">
        <f>IF(O123="snížená",K123,0)</f>
        <v>0</v>
      </c>
      <c r="BG123" s="88">
        <f>IF(O123="zákl. přenesená",K123,0)</f>
        <v>0</v>
      </c>
      <c r="BH123" s="88">
        <f>IF(O123="sníž. přenesená",K123,0)</f>
        <v>0</v>
      </c>
      <c r="BI123" s="88">
        <f>IF(O123="nulová",K123,0)</f>
        <v>0</v>
      </c>
      <c r="BJ123" s="2" t="s">
        <v>71</v>
      </c>
      <c r="BK123" s="88">
        <f>ROUND(P123*H123,2)</f>
        <v>0</v>
      </c>
      <c r="BL123" s="2" t="s">
        <v>77</v>
      </c>
      <c r="BM123" s="87" t="s">
        <v>208</v>
      </c>
    </row>
    <row r="124" spans="2:65" s="12" customFormat="1" x14ac:dyDescent="0.25">
      <c r="B124" s="11"/>
      <c r="D124" s="96" t="s">
        <v>93</v>
      </c>
      <c r="F124" s="97" t="s">
        <v>209</v>
      </c>
      <c r="M124" s="11"/>
      <c r="N124" s="98"/>
      <c r="X124" s="99"/>
      <c r="AT124" s="2" t="s">
        <v>93</v>
      </c>
      <c r="AU124" s="2" t="s">
        <v>71</v>
      </c>
    </row>
    <row r="125" spans="2:65" s="12" customFormat="1" ht="24.2" customHeight="1" x14ac:dyDescent="0.25">
      <c r="B125" s="11"/>
      <c r="C125" s="89" t="s">
        <v>210</v>
      </c>
      <c r="D125" s="89" t="s">
        <v>87</v>
      </c>
      <c r="E125" s="90" t="s">
        <v>211</v>
      </c>
      <c r="F125" s="91" t="s">
        <v>212</v>
      </c>
      <c r="G125" s="92" t="s">
        <v>90</v>
      </c>
      <c r="H125" s="93">
        <v>3</v>
      </c>
      <c r="I125" s="94">
        <v>0</v>
      </c>
      <c r="J125" s="94">
        <v>0</v>
      </c>
      <c r="K125" s="94">
        <f>ROUND(P125*H125,2)</f>
        <v>0</v>
      </c>
      <c r="L125" s="91" t="s">
        <v>91</v>
      </c>
      <c r="M125" s="11"/>
      <c r="N125" s="95" t="s">
        <v>9</v>
      </c>
      <c r="O125" s="83" t="s">
        <v>30</v>
      </c>
      <c r="P125" s="84">
        <f>I125+J125</f>
        <v>0</v>
      </c>
      <c r="Q125" s="84">
        <f>ROUND(I125*H125,2)</f>
        <v>0</v>
      </c>
      <c r="R125" s="84">
        <f>ROUND(J125*H125,2)</f>
        <v>0</v>
      </c>
      <c r="S125" s="85">
        <v>0.5</v>
      </c>
      <c r="T125" s="85">
        <f>S125*H125</f>
        <v>1.5</v>
      </c>
      <c r="U125" s="85">
        <v>0</v>
      </c>
      <c r="V125" s="85">
        <f>U125*H125</f>
        <v>0</v>
      </c>
      <c r="W125" s="85">
        <v>0</v>
      </c>
      <c r="X125" s="86">
        <f>W125*H125</f>
        <v>0</v>
      </c>
      <c r="AR125" s="87" t="s">
        <v>77</v>
      </c>
      <c r="AT125" s="87" t="s">
        <v>87</v>
      </c>
      <c r="AU125" s="87" t="s">
        <v>71</v>
      </c>
      <c r="AY125" s="2" t="s">
        <v>70</v>
      </c>
      <c r="BE125" s="88">
        <f>IF(O125="základní",K125,0)</f>
        <v>0</v>
      </c>
      <c r="BF125" s="88">
        <f>IF(O125="snížená",K125,0)</f>
        <v>0</v>
      </c>
      <c r="BG125" s="88">
        <f>IF(O125="zákl. přenesená",K125,0)</f>
        <v>0</v>
      </c>
      <c r="BH125" s="88">
        <f>IF(O125="sníž. přenesená",K125,0)</f>
        <v>0</v>
      </c>
      <c r="BI125" s="88">
        <f>IF(O125="nulová",K125,0)</f>
        <v>0</v>
      </c>
      <c r="BJ125" s="2" t="s">
        <v>71</v>
      </c>
      <c r="BK125" s="88">
        <f>ROUND(P125*H125,2)</f>
        <v>0</v>
      </c>
      <c r="BL125" s="2" t="s">
        <v>77</v>
      </c>
      <c r="BM125" s="87" t="s">
        <v>213</v>
      </c>
    </row>
    <row r="126" spans="2:65" s="12" customFormat="1" x14ac:dyDescent="0.25">
      <c r="B126" s="11"/>
      <c r="D126" s="96" t="s">
        <v>93</v>
      </c>
      <c r="F126" s="97" t="s">
        <v>214</v>
      </c>
      <c r="M126" s="11"/>
      <c r="N126" s="98"/>
      <c r="X126" s="99"/>
      <c r="AT126" s="2" t="s">
        <v>93</v>
      </c>
      <c r="AU126" s="2" t="s">
        <v>71</v>
      </c>
    </row>
    <row r="127" spans="2:65" s="12" customFormat="1" ht="24.2" customHeight="1" x14ac:dyDescent="0.25">
      <c r="B127" s="11"/>
      <c r="C127" s="74" t="s">
        <v>215</v>
      </c>
      <c r="D127" s="74" t="s">
        <v>72</v>
      </c>
      <c r="E127" s="75" t="s">
        <v>216</v>
      </c>
      <c r="F127" s="76" t="s">
        <v>217</v>
      </c>
      <c r="G127" s="77" t="s">
        <v>158</v>
      </c>
      <c r="H127" s="78">
        <v>395</v>
      </c>
      <c r="I127" s="79">
        <v>0</v>
      </c>
      <c r="J127" s="80"/>
      <c r="K127" s="79">
        <f>ROUND(P127*H127,2)</f>
        <v>0</v>
      </c>
      <c r="L127" s="76" t="s">
        <v>9</v>
      </c>
      <c r="M127" s="81"/>
      <c r="N127" s="82" t="s">
        <v>9</v>
      </c>
      <c r="O127" s="83" t="s">
        <v>30</v>
      </c>
      <c r="P127" s="84">
        <f>I127+J127</f>
        <v>0</v>
      </c>
      <c r="Q127" s="84">
        <f>ROUND(I127*H127,2)</f>
        <v>0</v>
      </c>
      <c r="R127" s="84">
        <f>ROUND(J127*H127,2)</f>
        <v>0</v>
      </c>
      <c r="S127" s="85">
        <v>0</v>
      </c>
      <c r="T127" s="85">
        <f>S127*H127</f>
        <v>0</v>
      </c>
      <c r="U127" s="85">
        <v>0</v>
      </c>
      <c r="V127" s="85">
        <f>U127*H127</f>
        <v>0</v>
      </c>
      <c r="W127" s="85">
        <v>0</v>
      </c>
      <c r="X127" s="86">
        <f>W127*H127</f>
        <v>0</v>
      </c>
      <c r="AR127" s="87" t="s">
        <v>76</v>
      </c>
      <c r="AT127" s="87" t="s">
        <v>72</v>
      </c>
      <c r="AU127" s="87" t="s">
        <v>71</v>
      </c>
      <c r="AY127" s="2" t="s">
        <v>70</v>
      </c>
      <c r="BE127" s="88">
        <f>IF(O127="základní",K127,0)</f>
        <v>0</v>
      </c>
      <c r="BF127" s="88">
        <f>IF(O127="snížená",K127,0)</f>
        <v>0</v>
      </c>
      <c r="BG127" s="88">
        <f>IF(O127="zákl. přenesená",K127,0)</f>
        <v>0</v>
      </c>
      <c r="BH127" s="88">
        <f>IF(O127="sníž. přenesená",K127,0)</f>
        <v>0</v>
      </c>
      <c r="BI127" s="88">
        <f>IF(O127="nulová",K127,0)</f>
        <v>0</v>
      </c>
      <c r="BJ127" s="2" t="s">
        <v>71</v>
      </c>
      <c r="BK127" s="88">
        <f>ROUND(P127*H127,2)</f>
        <v>0</v>
      </c>
      <c r="BL127" s="2" t="s">
        <v>77</v>
      </c>
      <c r="BM127" s="87" t="s">
        <v>218</v>
      </c>
    </row>
    <row r="128" spans="2:65" s="12" customFormat="1" ht="24.2" customHeight="1" x14ac:dyDescent="0.25">
      <c r="B128" s="11"/>
      <c r="C128" s="89" t="s">
        <v>219</v>
      </c>
      <c r="D128" s="89" t="s">
        <v>87</v>
      </c>
      <c r="E128" s="90" t="s">
        <v>220</v>
      </c>
      <c r="F128" s="91" t="s">
        <v>221</v>
      </c>
      <c r="G128" s="92" t="s">
        <v>158</v>
      </c>
      <c r="H128" s="93">
        <v>275</v>
      </c>
      <c r="I128" s="94">
        <v>0</v>
      </c>
      <c r="J128" s="94">
        <v>0</v>
      </c>
      <c r="K128" s="94">
        <f>ROUND(P128*H128,2)</f>
        <v>0</v>
      </c>
      <c r="L128" s="91" t="s">
        <v>91</v>
      </c>
      <c r="M128" s="11"/>
      <c r="N128" s="95" t="s">
        <v>9</v>
      </c>
      <c r="O128" s="83" t="s">
        <v>30</v>
      </c>
      <c r="P128" s="84">
        <f>I128+J128</f>
        <v>0</v>
      </c>
      <c r="Q128" s="84">
        <f>ROUND(I128*H128,2)</f>
        <v>0</v>
      </c>
      <c r="R128" s="84">
        <f>ROUND(J128*H128,2)</f>
        <v>0</v>
      </c>
      <c r="S128" s="85">
        <v>8.6999999999999994E-2</v>
      </c>
      <c r="T128" s="85">
        <f>S128*H128</f>
        <v>23.924999999999997</v>
      </c>
      <c r="U128" s="85">
        <v>0</v>
      </c>
      <c r="V128" s="85">
        <f>U128*H128</f>
        <v>0</v>
      </c>
      <c r="W128" s="85">
        <v>0</v>
      </c>
      <c r="X128" s="86">
        <f>W128*H128</f>
        <v>0</v>
      </c>
      <c r="AR128" s="87" t="s">
        <v>77</v>
      </c>
      <c r="AT128" s="87" t="s">
        <v>87</v>
      </c>
      <c r="AU128" s="87" t="s">
        <v>71</v>
      </c>
      <c r="AY128" s="2" t="s">
        <v>70</v>
      </c>
      <c r="BE128" s="88">
        <f>IF(O128="základní",K128,0)</f>
        <v>0</v>
      </c>
      <c r="BF128" s="88">
        <f>IF(O128="snížená",K128,0)</f>
        <v>0</v>
      </c>
      <c r="BG128" s="88">
        <f>IF(O128="zákl. přenesená",K128,0)</f>
        <v>0</v>
      </c>
      <c r="BH128" s="88">
        <f>IF(O128="sníž. přenesená",K128,0)</f>
        <v>0</v>
      </c>
      <c r="BI128" s="88">
        <f>IF(O128="nulová",K128,0)</f>
        <v>0</v>
      </c>
      <c r="BJ128" s="2" t="s">
        <v>71</v>
      </c>
      <c r="BK128" s="88">
        <f>ROUND(P128*H128,2)</f>
        <v>0</v>
      </c>
      <c r="BL128" s="2" t="s">
        <v>77</v>
      </c>
      <c r="BM128" s="87" t="s">
        <v>222</v>
      </c>
    </row>
    <row r="129" spans="2:65" s="12" customFormat="1" x14ac:dyDescent="0.25">
      <c r="B129" s="11"/>
      <c r="D129" s="96" t="s">
        <v>93</v>
      </c>
      <c r="F129" s="97" t="s">
        <v>223</v>
      </c>
      <c r="M129" s="11"/>
      <c r="N129" s="98"/>
      <c r="X129" s="99"/>
      <c r="AT129" s="2" t="s">
        <v>93</v>
      </c>
      <c r="AU129" s="2" t="s">
        <v>71</v>
      </c>
    </row>
    <row r="130" spans="2:65" s="12" customFormat="1" ht="24.2" customHeight="1" x14ac:dyDescent="0.25">
      <c r="B130" s="11"/>
      <c r="C130" s="89" t="s">
        <v>224</v>
      </c>
      <c r="D130" s="89" t="s">
        <v>87</v>
      </c>
      <c r="E130" s="90" t="s">
        <v>225</v>
      </c>
      <c r="F130" s="91" t="s">
        <v>226</v>
      </c>
      <c r="G130" s="92" t="s">
        <v>90</v>
      </c>
      <c r="H130" s="93">
        <v>120</v>
      </c>
      <c r="I130" s="94">
        <v>0</v>
      </c>
      <c r="J130" s="94">
        <v>0</v>
      </c>
      <c r="K130" s="94">
        <f>ROUND(P130*H130,2)</f>
        <v>0</v>
      </c>
      <c r="L130" s="91" t="s">
        <v>91</v>
      </c>
      <c r="M130" s="11"/>
      <c r="N130" s="95" t="s">
        <v>9</v>
      </c>
      <c r="O130" s="83" t="s">
        <v>30</v>
      </c>
      <c r="P130" s="84">
        <f>I130+J130</f>
        <v>0</v>
      </c>
      <c r="Q130" s="84">
        <f>ROUND(I130*H130,2)</f>
        <v>0</v>
      </c>
      <c r="R130" s="84">
        <f>ROUND(J130*H130,2)</f>
        <v>0</v>
      </c>
      <c r="S130" s="85">
        <v>0.03</v>
      </c>
      <c r="T130" s="85">
        <f>S130*H130</f>
        <v>3.5999999999999996</v>
      </c>
      <c r="U130" s="85">
        <v>1.3999999999999999E-4</v>
      </c>
      <c r="V130" s="85">
        <f>U130*H130</f>
        <v>1.6799999999999999E-2</v>
      </c>
      <c r="W130" s="85">
        <v>0</v>
      </c>
      <c r="X130" s="86">
        <f>W130*H130</f>
        <v>0</v>
      </c>
      <c r="AR130" s="87" t="s">
        <v>77</v>
      </c>
      <c r="AT130" s="87" t="s">
        <v>87</v>
      </c>
      <c r="AU130" s="87" t="s">
        <v>71</v>
      </c>
      <c r="AY130" s="2" t="s">
        <v>70</v>
      </c>
      <c r="BE130" s="88">
        <f>IF(O130="základní",K130,0)</f>
        <v>0</v>
      </c>
      <c r="BF130" s="88">
        <f>IF(O130="snížená",K130,0)</f>
        <v>0</v>
      </c>
      <c r="BG130" s="88">
        <f>IF(O130="zákl. přenesená",K130,0)</f>
        <v>0</v>
      </c>
      <c r="BH130" s="88">
        <f>IF(O130="sníž. přenesená",K130,0)</f>
        <v>0</v>
      </c>
      <c r="BI130" s="88">
        <f>IF(O130="nulová",K130,0)</f>
        <v>0</v>
      </c>
      <c r="BJ130" s="2" t="s">
        <v>71</v>
      </c>
      <c r="BK130" s="88">
        <f>ROUND(P130*H130,2)</f>
        <v>0</v>
      </c>
      <c r="BL130" s="2" t="s">
        <v>77</v>
      </c>
      <c r="BM130" s="87" t="s">
        <v>227</v>
      </c>
    </row>
    <row r="131" spans="2:65" s="12" customFormat="1" x14ac:dyDescent="0.25">
      <c r="B131" s="11"/>
      <c r="D131" s="96" t="s">
        <v>93</v>
      </c>
      <c r="F131" s="97" t="s">
        <v>228</v>
      </c>
      <c r="M131" s="11"/>
      <c r="N131" s="98"/>
      <c r="X131" s="99"/>
      <c r="AT131" s="2" t="s">
        <v>93</v>
      </c>
      <c r="AU131" s="2" t="s">
        <v>71</v>
      </c>
    </row>
    <row r="132" spans="2:65" s="12" customFormat="1" ht="24.2" customHeight="1" x14ac:dyDescent="0.25">
      <c r="B132" s="11"/>
      <c r="C132" s="89" t="s">
        <v>229</v>
      </c>
      <c r="D132" s="89" t="s">
        <v>87</v>
      </c>
      <c r="E132" s="90" t="s">
        <v>230</v>
      </c>
      <c r="F132" s="91" t="s">
        <v>231</v>
      </c>
      <c r="G132" s="92" t="s">
        <v>232</v>
      </c>
      <c r="H132" s="93">
        <v>1</v>
      </c>
      <c r="I132" s="94">
        <v>0</v>
      </c>
      <c r="J132" s="94">
        <v>0</v>
      </c>
      <c r="K132" s="94">
        <f>ROUND(P132*H132,2)</f>
        <v>0</v>
      </c>
      <c r="L132" s="91" t="s">
        <v>91</v>
      </c>
      <c r="M132" s="11"/>
      <c r="N132" s="95" t="s">
        <v>9</v>
      </c>
      <c r="O132" s="83" t="s">
        <v>30</v>
      </c>
      <c r="P132" s="84">
        <f>I132+J132</f>
        <v>0</v>
      </c>
      <c r="Q132" s="84">
        <f>ROUND(I132*H132,2)</f>
        <v>0</v>
      </c>
      <c r="R132" s="84">
        <f>ROUND(J132*H132,2)</f>
        <v>0</v>
      </c>
      <c r="S132" s="85">
        <v>0</v>
      </c>
      <c r="T132" s="85">
        <f>S132*H132</f>
        <v>0</v>
      </c>
      <c r="U132" s="85">
        <v>0</v>
      </c>
      <c r="V132" s="85">
        <f>U132*H132</f>
        <v>0</v>
      </c>
      <c r="W132" s="85">
        <v>0</v>
      </c>
      <c r="X132" s="86">
        <f>W132*H132</f>
        <v>0</v>
      </c>
      <c r="AR132" s="87" t="s">
        <v>77</v>
      </c>
      <c r="AT132" s="87" t="s">
        <v>87</v>
      </c>
      <c r="AU132" s="87" t="s">
        <v>71</v>
      </c>
      <c r="AY132" s="2" t="s">
        <v>70</v>
      </c>
      <c r="BE132" s="88">
        <f>IF(O132="základní",K132,0)</f>
        <v>0</v>
      </c>
      <c r="BF132" s="88">
        <f>IF(O132="snížená",K132,0)</f>
        <v>0</v>
      </c>
      <c r="BG132" s="88">
        <f>IF(O132="zákl. přenesená",K132,0)</f>
        <v>0</v>
      </c>
      <c r="BH132" s="88">
        <f>IF(O132="sníž. přenesená",K132,0)</f>
        <v>0</v>
      </c>
      <c r="BI132" s="88">
        <f>IF(O132="nulová",K132,0)</f>
        <v>0</v>
      </c>
      <c r="BJ132" s="2" t="s">
        <v>71</v>
      </c>
      <c r="BK132" s="88">
        <f>ROUND(P132*H132,2)</f>
        <v>0</v>
      </c>
      <c r="BL132" s="2" t="s">
        <v>77</v>
      </c>
      <c r="BM132" s="87" t="s">
        <v>233</v>
      </c>
    </row>
    <row r="133" spans="2:65" s="12" customFormat="1" x14ac:dyDescent="0.25">
      <c r="B133" s="11"/>
      <c r="D133" s="96" t="s">
        <v>93</v>
      </c>
      <c r="F133" s="97" t="s">
        <v>234</v>
      </c>
      <c r="M133" s="11"/>
      <c r="N133" s="98"/>
      <c r="X133" s="99"/>
      <c r="AT133" s="2" t="s">
        <v>93</v>
      </c>
      <c r="AU133" s="2" t="s">
        <v>71</v>
      </c>
    </row>
    <row r="134" spans="2:65" s="12" customFormat="1" ht="24.2" customHeight="1" x14ac:dyDescent="0.25">
      <c r="B134" s="11"/>
      <c r="C134" s="74" t="s">
        <v>235</v>
      </c>
      <c r="D134" s="74" t="s">
        <v>72</v>
      </c>
      <c r="E134" s="75" t="s">
        <v>236</v>
      </c>
      <c r="F134" s="76" t="s">
        <v>237</v>
      </c>
      <c r="G134" s="77" t="s">
        <v>75</v>
      </c>
      <c r="H134" s="78">
        <v>6</v>
      </c>
      <c r="I134" s="79">
        <v>0</v>
      </c>
      <c r="J134" s="80"/>
      <c r="K134" s="79">
        <f>ROUND(P134*H134,2)</f>
        <v>0</v>
      </c>
      <c r="L134" s="76" t="s">
        <v>9</v>
      </c>
      <c r="M134" s="81"/>
      <c r="N134" s="82" t="s">
        <v>9</v>
      </c>
      <c r="O134" s="83" t="s">
        <v>30</v>
      </c>
      <c r="P134" s="84">
        <f>I134+J134</f>
        <v>0</v>
      </c>
      <c r="Q134" s="84">
        <f>ROUND(I134*H134,2)</f>
        <v>0</v>
      </c>
      <c r="R134" s="84">
        <f>ROUND(J134*H134,2)</f>
        <v>0</v>
      </c>
      <c r="S134" s="85">
        <v>0</v>
      </c>
      <c r="T134" s="85">
        <f>S134*H134</f>
        <v>0</v>
      </c>
      <c r="U134" s="85">
        <v>0</v>
      </c>
      <c r="V134" s="85">
        <f>U134*H134</f>
        <v>0</v>
      </c>
      <c r="W134" s="85">
        <v>0</v>
      </c>
      <c r="X134" s="86">
        <f>W134*H134</f>
        <v>0</v>
      </c>
      <c r="AR134" s="87" t="s">
        <v>76</v>
      </c>
      <c r="AT134" s="87" t="s">
        <v>72</v>
      </c>
      <c r="AU134" s="87" t="s">
        <v>71</v>
      </c>
      <c r="AY134" s="2" t="s">
        <v>70</v>
      </c>
      <c r="BE134" s="88">
        <f>IF(O134="základní",K134,0)</f>
        <v>0</v>
      </c>
      <c r="BF134" s="88">
        <f>IF(O134="snížená",K134,0)</f>
        <v>0</v>
      </c>
      <c r="BG134" s="88">
        <f>IF(O134="zákl. přenesená",K134,0)</f>
        <v>0</v>
      </c>
      <c r="BH134" s="88">
        <f>IF(O134="sníž. přenesená",K134,0)</f>
        <v>0</v>
      </c>
      <c r="BI134" s="88">
        <f>IF(O134="nulová",K134,0)</f>
        <v>0</v>
      </c>
      <c r="BJ134" s="2" t="s">
        <v>71</v>
      </c>
      <c r="BK134" s="88">
        <f>ROUND(P134*H134,2)</f>
        <v>0</v>
      </c>
      <c r="BL134" s="2" t="s">
        <v>77</v>
      </c>
      <c r="BM134" s="87" t="s">
        <v>238</v>
      </c>
    </row>
    <row r="135" spans="2:65" s="12" customFormat="1" ht="24.2" customHeight="1" x14ac:dyDescent="0.25">
      <c r="B135" s="11"/>
      <c r="C135" s="74" t="s">
        <v>239</v>
      </c>
      <c r="D135" s="74" t="s">
        <v>72</v>
      </c>
      <c r="E135" s="75" t="s">
        <v>240</v>
      </c>
      <c r="F135" s="76" t="s">
        <v>241</v>
      </c>
      <c r="G135" s="77" t="s">
        <v>75</v>
      </c>
      <c r="H135" s="78">
        <v>4</v>
      </c>
      <c r="I135" s="79">
        <v>0</v>
      </c>
      <c r="J135" s="80"/>
      <c r="K135" s="79">
        <f>ROUND(P135*H135,2)</f>
        <v>0</v>
      </c>
      <c r="L135" s="76" t="s">
        <v>9</v>
      </c>
      <c r="M135" s="81"/>
      <c r="N135" s="82" t="s">
        <v>9</v>
      </c>
      <c r="O135" s="83" t="s">
        <v>30</v>
      </c>
      <c r="P135" s="84">
        <f>I135+J135</f>
        <v>0</v>
      </c>
      <c r="Q135" s="84">
        <f>ROUND(I135*H135,2)</f>
        <v>0</v>
      </c>
      <c r="R135" s="84">
        <f>ROUND(J135*H135,2)</f>
        <v>0</v>
      </c>
      <c r="S135" s="85">
        <v>0</v>
      </c>
      <c r="T135" s="85">
        <f>S135*H135</f>
        <v>0</v>
      </c>
      <c r="U135" s="85">
        <v>0</v>
      </c>
      <c r="V135" s="85">
        <f>U135*H135</f>
        <v>0</v>
      </c>
      <c r="W135" s="85">
        <v>0</v>
      </c>
      <c r="X135" s="86">
        <f>W135*H135</f>
        <v>0</v>
      </c>
      <c r="AR135" s="87" t="s">
        <v>76</v>
      </c>
      <c r="AT135" s="87" t="s">
        <v>72</v>
      </c>
      <c r="AU135" s="87" t="s">
        <v>71</v>
      </c>
      <c r="AY135" s="2" t="s">
        <v>70</v>
      </c>
      <c r="BE135" s="88">
        <f>IF(O135="základní",K135,0)</f>
        <v>0</v>
      </c>
      <c r="BF135" s="88">
        <f>IF(O135="snížená",K135,0)</f>
        <v>0</v>
      </c>
      <c r="BG135" s="88">
        <f>IF(O135="zákl. přenesená",K135,0)</f>
        <v>0</v>
      </c>
      <c r="BH135" s="88">
        <f>IF(O135="sníž. přenesená",K135,0)</f>
        <v>0</v>
      </c>
      <c r="BI135" s="88">
        <f>IF(O135="nulová",K135,0)</f>
        <v>0</v>
      </c>
      <c r="BJ135" s="2" t="s">
        <v>71</v>
      </c>
      <c r="BK135" s="88">
        <f>ROUND(P135*H135,2)</f>
        <v>0</v>
      </c>
      <c r="BL135" s="2" t="s">
        <v>77</v>
      </c>
      <c r="BM135" s="87" t="s">
        <v>242</v>
      </c>
    </row>
    <row r="136" spans="2:65" s="12" customFormat="1" ht="24.2" customHeight="1" x14ac:dyDescent="0.25">
      <c r="B136" s="11"/>
      <c r="C136" s="89" t="s">
        <v>243</v>
      </c>
      <c r="D136" s="89" t="s">
        <v>87</v>
      </c>
      <c r="E136" s="90" t="s">
        <v>244</v>
      </c>
      <c r="F136" s="91" t="s">
        <v>245</v>
      </c>
      <c r="G136" s="92" t="s">
        <v>90</v>
      </c>
      <c r="H136" s="93">
        <v>6</v>
      </c>
      <c r="I136" s="94">
        <v>0</v>
      </c>
      <c r="J136" s="94">
        <v>0</v>
      </c>
      <c r="K136" s="94">
        <f>ROUND(P136*H136,2)</f>
        <v>0</v>
      </c>
      <c r="L136" s="91" t="s">
        <v>91</v>
      </c>
      <c r="M136" s="11"/>
      <c r="N136" s="95" t="s">
        <v>9</v>
      </c>
      <c r="O136" s="83" t="s">
        <v>30</v>
      </c>
      <c r="P136" s="84">
        <f>I136+J136</f>
        <v>0</v>
      </c>
      <c r="Q136" s="84">
        <f>ROUND(I136*H136,2)</f>
        <v>0</v>
      </c>
      <c r="R136" s="84">
        <f>ROUND(J136*H136,2)</f>
        <v>0</v>
      </c>
      <c r="S136" s="85">
        <v>0.44</v>
      </c>
      <c r="T136" s="85">
        <f>S136*H136</f>
        <v>2.64</v>
      </c>
      <c r="U136" s="85">
        <v>0</v>
      </c>
      <c r="V136" s="85">
        <f>U136*H136</f>
        <v>0</v>
      </c>
      <c r="W136" s="85">
        <v>0</v>
      </c>
      <c r="X136" s="86">
        <f>W136*H136</f>
        <v>0</v>
      </c>
      <c r="AR136" s="87" t="s">
        <v>77</v>
      </c>
      <c r="AT136" s="87" t="s">
        <v>87</v>
      </c>
      <c r="AU136" s="87" t="s">
        <v>71</v>
      </c>
      <c r="AY136" s="2" t="s">
        <v>70</v>
      </c>
      <c r="BE136" s="88">
        <f>IF(O136="základní",K136,0)</f>
        <v>0</v>
      </c>
      <c r="BF136" s="88">
        <f>IF(O136="snížená",K136,0)</f>
        <v>0</v>
      </c>
      <c r="BG136" s="88">
        <f>IF(O136="zákl. přenesená",K136,0)</f>
        <v>0</v>
      </c>
      <c r="BH136" s="88">
        <f>IF(O136="sníž. přenesená",K136,0)</f>
        <v>0</v>
      </c>
      <c r="BI136" s="88">
        <f>IF(O136="nulová",K136,0)</f>
        <v>0</v>
      </c>
      <c r="BJ136" s="2" t="s">
        <v>71</v>
      </c>
      <c r="BK136" s="88">
        <f>ROUND(P136*H136,2)</f>
        <v>0</v>
      </c>
      <c r="BL136" s="2" t="s">
        <v>77</v>
      </c>
      <c r="BM136" s="87" t="s">
        <v>246</v>
      </c>
    </row>
    <row r="137" spans="2:65" s="12" customFormat="1" x14ac:dyDescent="0.25">
      <c r="B137" s="11"/>
      <c r="D137" s="96" t="s">
        <v>93</v>
      </c>
      <c r="F137" s="97" t="s">
        <v>247</v>
      </c>
      <c r="M137" s="11"/>
      <c r="N137" s="98"/>
      <c r="X137" s="99"/>
      <c r="AT137" s="2" t="s">
        <v>93</v>
      </c>
      <c r="AU137" s="2" t="s">
        <v>71</v>
      </c>
    </row>
    <row r="138" spans="2:65" s="12" customFormat="1" ht="24.2" customHeight="1" x14ac:dyDescent="0.25">
      <c r="B138" s="11"/>
      <c r="C138" s="89" t="s">
        <v>248</v>
      </c>
      <c r="D138" s="89" t="s">
        <v>87</v>
      </c>
      <c r="E138" s="90" t="s">
        <v>249</v>
      </c>
      <c r="F138" s="91" t="s">
        <v>250</v>
      </c>
      <c r="G138" s="92" t="s">
        <v>90</v>
      </c>
      <c r="H138" s="93">
        <v>4</v>
      </c>
      <c r="I138" s="94">
        <v>0</v>
      </c>
      <c r="J138" s="94">
        <v>0</v>
      </c>
      <c r="K138" s="94">
        <f>ROUND(P138*H138,2)</f>
        <v>0</v>
      </c>
      <c r="L138" s="91" t="s">
        <v>91</v>
      </c>
      <c r="M138" s="11"/>
      <c r="N138" s="95" t="s">
        <v>9</v>
      </c>
      <c r="O138" s="83" t="s">
        <v>30</v>
      </c>
      <c r="P138" s="84">
        <f>I138+J138</f>
        <v>0</v>
      </c>
      <c r="Q138" s="84">
        <f>ROUND(I138*H138,2)</f>
        <v>0</v>
      </c>
      <c r="R138" s="84">
        <f>ROUND(J138*H138,2)</f>
        <v>0</v>
      </c>
      <c r="S138" s="85">
        <v>0.19</v>
      </c>
      <c r="T138" s="85">
        <f>S138*H138</f>
        <v>0.76</v>
      </c>
      <c r="U138" s="85">
        <v>0</v>
      </c>
      <c r="V138" s="85">
        <f>U138*H138</f>
        <v>0</v>
      </c>
      <c r="W138" s="85">
        <v>0</v>
      </c>
      <c r="X138" s="86">
        <f>W138*H138</f>
        <v>0</v>
      </c>
      <c r="AR138" s="87" t="s">
        <v>77</v>
      </c>
      <c r="AT138" s="87" t="s">
        <v>87</v>
      </c>
      <c r="AU138" s="87" t="s">
        <v>71</v>
      </c>
      <c r="AY138" s="2" t="s">
        <v>70</v>
      </c>
      <c r="BE138" s="88">
        <f>IF(O138="základní",K138,0)</f>
        <v>0</v>
      </c>
      <c r="BF138" s="88">
        <f>IF(O138="snížená",K138,0)</f>
        <v>0</v>
      </c>
      <c r="BG138" s="88">
        <f>IF(O138="zákl. přenesená",K138,0)</f>
        <v>0</v>
      </c>
      <c r="BH138" s="88">
        <f>IF(O138="sníž. přenesená",K138,0)</f>
        <v>0</v>
      </c>
      <c r="BI138" s="88">
        <f>IF(O138="nulová",K138,0)</f>
        <v>0</v>
      </c>
      <c r="BJ138" s="2" t="s">
        <v>71</v>
      </c>
      <c r="BK138" s="88">
        <f>ROUND(P138*H138,2)</f>
        <v>0</v>
      </c>
      <c r="BL138" s="2" t="s">
        <v>77</v>
      </c>
      <c r="BM138" s="87" t="s">
        <v>251</v>
      </c>
    </row>
    <row r="139" spans="2:65" s="12" customFormat="1" x14ac:dyDescent="0.25">
      <c r="B139" s="11"/>
      <c r="D139" s="96" t="s">
        <v>93</v>
      </c>
      <c r="F139" s="97" t="s">
        <v>252</v>
      </c>
      <c r="M139" s="11"/>
      <c r="N139" s="98"/>
      <c r="X139" s="99"/>
      <c r="AT139" s="2" t="s">
        <v>93</v>
      </c>
      <c r="AU139" s="2" t="s">
        <v>71</v>
      </c>
    </row>
    <row r="140" spans="2:65" s="12" customFormat="1" ht="24.2" customHeight="1" x14ac:dyDescent="0.25">
      <c r="B140" s="11"/>
      <c r="C140" s="74" t="s">
        <v>253</v>
      </c>
      <c r="D140" s="74" t="s">
        <v>72</v>
      </c>
      <c r="E140" s="75" t="s">
        <v>254</v>
      </c>
      <c r="F140" s="76" t="s">
        <v>255</v>
      </c>
      <c r="G140" s="77" t="s">
        <v>158</v>
      </c>
      <c r="H140" s="78">
        <v>40</v>
      </c>
      <c r="I140" s="79">
        <v>0</v>
      </c>
      <c r="J140" s="80"/>
      <c r="K140" s="79">
        <f>ROUND(P140*H140,2)</f>
        <v>0</v>
      </c>
      <c r="L140" s="76" t="s">
        <v>91</v>
      </c>
      <c r="M140" s="81"/>
      <c r="N140" s="82" t="s">
        <v>9</v>
      </c>
      <c r="O140" s="83" t="s">
        <v>30</v>
      </c>
      <c r="P140" s="84">
        <f>I140+J140</f>
        <v>0</v>
      </c>
      <c r="Q140" s="84">
        <f>ROUND(I140*H140,2)</f>
        <v>0</v>
      </c>
      <c r="R140" s="84">
        <f>ROUND(J140*H140,2)</f>
        <v>0</v>
      </c>
      <c r="S140" s="85">
        <v>0</v>
      </c>
      <c r="T140" s="85">
        <f>S140*H140</f>
        <v>0</v>
      </c>
      <c r="U140" s="85">
        <v>5.5000000000000003E-4</v>
      </c>
      <c r="V140" s="85">
        <f>U140*H140</f>
        <v>2.2000000000000002E-2</v>
      </c>
      <c r="W140" s="85">
        <v>0</v>
      </c>
      <c r="X140" s="86">
        <f>W140*H140</f>
        <v>0</v>
      </c>
      <c r="AR140" s="87" t="s">
        <v>76</v>
      </c>
      <c r="AT140" s="87" t="s">
        <v>72</v>
      </c>
      <c r="AU140" s="87" t="s">
        <v>71</v>
      </c>
      <c r="AY140" s="2" t="s">
        <v>70</v>
      </c>
      <c r="BE140" s="88">
        <f>IF(O140="základní",K140,0)</f>
        <v>0</v>
      </c>
      <c r="BF140" s="88">
        <f>IF(O140="snížená",K140,0)</f>
        <v>0</v>
      </c>
      <c r="BG140" s="88">
        <f>IF(O140="zákl. přenesená",K140,0)</f>
        <v>0</v>
      </c>
      <c r="BH140" s="88">
        <f>IF(O140="sníž. přenesená",K140,0)</f>
        <v>0</v>
      </c>
      <c r="BI140" s="88">
        <f>IF(O140="nulová",K140,0)</f>
        <v>0</v>
      </c>
      <c r="BJ140" s="2" t="s">
        <v>71</v>
      </c>
      <c r="BK140" s="88">
        <f>ROUND(P140*H140,2)</f>
        <v>0</v>
      </c>
      <c r="BL140" s="2" t="s">
        <v>77</v>
      </c>
      <c r="BM140" s="87" t="s">
        <v>256</v>
      </c>
    </row>
    <row r="141" spans="2:65" s="12" customFormat="1" ht="24.2" customHeight="1" x14ac:dyDescent="0.25">
      <c r="B141" s="11"/>
      <c r="C141" s="74" t="s">
        <v>257</v>
      </c>
      <c r="D141" s="74" t="s">
        <v>72</v>
      </c>
      <c r="E141" s="75" t="s">
        <v>258</v>
      </c>
      <c r="F141" s="76" t="s">
        <v>259</v>
      </c>
      <c r="G141" s="77" t="s">
        <v>158</v>
      </c>
      <c r="H141" s="78">
        <v>140</v>
      </c>
      <c r="I141" s="79">
        <v>0</v>
      </c>
      <c r="J141" s="80"/>
      <c r="K141" s="79">
        <f>ROUND(P141*H141,2)</f>
        <v>0</v>
      </c>
      <c r="L141" s="76" t="s">
        <v>91</v>
      </c>
      <c r="M141" s="81"/>
      <c r="N141" s="82" t="s">
        <v>9</v>
      </c>
      <c r="O141" s="83" t="s">
        <v>30</v>
      </c>
      <c r="P141" s="84">
        <f>I141+J141</f>
        <v>0</v>
      </c>
      <c r="Q141" s="84">
        <f>ROUND(I141*H141,2)</f>
        <v>0</v>
      </c>
      <c r="R141" s="84">
        <f>ROUND(J141*H141,2)</f>
        <v>0</v>
      </c>
      <c r="S141" s="85">
        <v>0</v>
      </c>
      <c r="T141" s="85">
        <f>S141*H141</f>
        <v>0</v>
      </c>
      <c r="U141" s="85">
        <v>1.9000000000000001E-4</v>
      </c>
      <c r="V141" s="85">
        <f>U141*H141</f>
        <v>2.6600000000000002E-2</v>
      </c>
      <c r="W141" s="85">
        <v>0</v>
      </c>
      <c r="X141" s="86">
        <f>W141*H141</f>
        <v>0</v>
      </c>
      <c r="AR141" s="87" t="s">
        <v>76</v>
      </c>
      <c r="AT141" s="87" t="s">
        <v>72</v>
      </c>
      <c r="AU141" s="87" t="s">
        <v>71</v>
      </c>
      <c r="AY141" s="2" t="s">
        <v>70</v>
      </c>
      <c r="BE141" s="88">
        <f>IF(O141="základní",K141,0)</f>
        <v>0</v>
      </c>
      <c r="BF141" s="88">
        <f>IF(O141="snížená",K141,0)</f>
        <v>0</v>
      </c>
      <c r="BG141" s="88">
        <f>IF(O141="zákl. přenesená",K141,0)</f>
        <v>0</v>
      </c>
      <c r="BH141" s="88">
        <f>IF(O141="sníž. přenesená",K141,0)</f>
        <v>0</v>
      </c>
      <c r="BI141" s="88">
        <f>IF(O141="nulová",K141,0)</f>
        <v>0</v>
      </c>
      <c r="BJ141" s="2" t="s">
        <v>71</v>
      </c>
      <c r="BK141" s="88">
        <f>ROUND(P141*H141,2)</f>
        <v>0</v>
      </c>
      <c r="BL141" s="2" t="s">
        <v>77</v>
      </c>
      <c r="BM141" s="87" t="s">
        <v>260</v>
      </c>
    </row>
    <row r="142" spans="2:65" s="12" customFormat="1" ht="24" x14ac:dyDescent="0.25">
      <c r="B142" s="11"/>
      <c r="C142" s="89" t="s">
        <v>261</v>
      </c>
      <c r="D142" s="89" t="s">
        <v>87</v>
      </c>
      <c r="E142" s="90" t="s">
        <v>262</v>
      </c>
      <c r="F142" s="91" t="s">
        <v>263</v>
      </c>
      <c r="G142" s="92" t="s">
        <v>158</v>
      </c>
      <c r="H142" s="93">
        <v>40</v>
      </c>
      <c r="I142" s="94">
        <v>0</v>
      </c>
      <c r="J142" s="94">
        <v>0</v>
      </c>
      <c r="K142" s="94">
        <f>ROUND(P142*H142,2)</f>
        <v>0</v>
      </c>
      <c r="L142" s="91" t="s">
        <v>91</v>
      </c>
      <c r="M142" s="11"/>
      <c r="N142" s="95" t="s">
        <v>9</v>
      </c>
      <c r="O142" s="83" t="s">
        <v>30</v>
      </c>
      <c r="P142" s="84">
        <f>I142+J142</f>
        <v>0</v>
      </c>
      <c r="Q142" s="84">
        <f>ROUND(I142*H142,2)</f>
        <v>0</v>
      </c>
      <c r="R142" s="84">
        <f>ROUND(J142*H142,2)</f>
        <v>0</v>
      </c>
      <c r="S142" s="85">
        <v>0.124</v>
      </c>
      <c r="T142" s="85">
        <f>S142*H142</f>
        <v>4.96</v>
      </c>
      <c r="U142" s="85">
        <v>0</v>
      </c>
      <c r="V142" s="85">
        <f>U142*H142</f>
        <v>0</v>
      </c>
      <c r="W142" s="85">
        <v>0</v>
      </c>
      <c r="X142" s="86">
        <f>W142*H142</f>
        <v>0</v>
      </c>
      <c r="AR142" s="87" t="s">
        <v>77</v>
      </c>
      <c r="AT142" s="87" t="s">
        <v>87</v>
      </c>
      <c r="AU142" s="87" t="s">
        <v>71</v>
      </c>
      <c r="AY142" s="2" t="s">
        <v>70</v>
      </c>
      <c r="BE142" s="88">
        <f>IF(O142="základní",K142,0)</f>
        <v>0</v>
      </c>
      <c r="BF142" s="88">
        <f>IF(O142="snížená",K142,0)</f>
        <v>0</v>
      </c>
      <c r="BG142" s="88">
        <f>IF(O142="zákl. přenesená",K142,0)</f>
        <v>0</v>
      </c>
      <c r="BH142" s="88">
        <f>IF(O142="sníž. přenesená",K142,0)</f>
        <v>0</v>
      </c>
      <c r="BI142" s="88">
        <f>IF(O142="nulová",K142,0)</f>
        <v>0</v>
      </c>
      <c r="BJ142" s="2" t="s">
        <v>71</v>
      </c>
      <c r="BK142" s="88">
        <f>ROUND(P142*H142,2)</f>
        <v>0</v>
      </c>
      <c r="BL142" s="2" t="s">
        <v>77</v>
      </c>
      <c r="BM142" s="87" t="s">
        <v>264</v>
      </c>
    </row>
    <row r="143" spans="2:65" s="12" customFormat="1" x14ac:dyDescent="0.25">
      <c r="B143" s="11"/>
      <c r="D143" s="96" t="s">
        <v>93</v>
      </c>
      <c r="F143" s="97" t="s">
        <v>265</v>
      </c>
      <c r="M143" s="11"/>
      <c r="N143" s="98"/>
      <c r="X143" s="99"/>
      <c r="AT143" s="2" t="s">
        <v>93</v>
      </c>
      <c r="AU143" s="2" t="s">
        <v>71</v>
      </c>
    </row>
    <row r="144" spans="2:65" s="12" customFormat="1" ht="24" x14ac:dyDescent="0.25">
      <c r="B144" s="11"/>
      <c r="C144" s="89" t="s">
        <v>266</v>
      </c>
      <c r="D144" s="89" t="s">
        <v>87</v>
      </c>
      <c r="E144" s="90" t="s">
        <v>267</v>
      </c>
      <c r="F144" s="91" t="s">
        <v>268</v>
      </c>
      <c r="G144" s="92" t="s">
        <v>158</v>
      </c>
      <c r="H144" s="93">
        <v>140</v>
      </c>
      <c r="I144" s="94">
        <v>0</v>
      </c>
      <c r="J144" s="94">
        <v>0</v>
      </c>
      <c r="K144" s="94">
        <f>ROUND(P144*H144,2)</f>
        <v>0</v>
      </c>
      <c r="L144" s="91" t="s">
        <v>91</v>
      </c>
      <c r="M144" s="11"/>
      <c r="N144" s="95" t="s">
        <v>9</v>
      </c>
      <c r="O144" s="83" t="s">
        <v>30</v>
      </c>
      <c r="P144" s="84">
        <f>I144+J144</f>
        <v>0</v>
      </c>
      <c r="Q144" s="84">
        <f>ROUND(I144*H144,2)</f>
        <v>0</v>
      </c>
      <c r="R144" s="84">
        <f>ROUND(J144*H144,2)</f>
        <v>0</v>
      </c>
      <c r="S144" s="85">
        <v>0.11899999999999999</v>
      </c>
      <c r="T144" s="85">
        <f>S144*H144</f>
        <v>16.66</v>
      </c>
      <c r="U144" s="85">
        <v>0</v>
      </c>
      <c r="V144" s="85">
        <f>U144*H144</f>
        <v>0</v>
      </c>
      <c r="W144" s="85">
        <v>0</v>
      </c>
      <c r="X144" s="86">
        <f>W144*H144</f>
        <v>0</v>
      </c>
      <c r="AR144" s="87" t="s">
        <v>77</v>
      </c>
      <c r="AT144" s="87" t="s">
        <v>87</v>
      </c>
      <c r="AU144" s="87" t="s">
        <v>71</v>
      </c>
      <c r="AY144" s="2" t="s">
        <v>70</v>
      </c>
      <c r="BE144" s="88">
        <f>IF(O144="základní",K144,0)</f>
        <v>0</v>
      </c>
      <c r="BF144" s="88">
        <f>IF(O144="snížená",K144,0)</f>
        <v>0</v>
      </c>
      <c r="BG144" s="88">
        <f>IF(O144="zákl. přenesená",K144,0)</f>
        <v>0</v>
      </c>
      <c r="BH144" s="88">
        <f>IF(O144="sníž. přenesená",K144,0)</f>
        <v>0</v>
      </c>
      <c r="BI144" s="88">
        <f>IF(O144="nulová",K144,0)</f>
        <v>0</v>
      </c>
      <c r="BJ144" s="2" t="s">
        <v>71</v>
      </c>
      <c r="BK144" s="88">
        <f>ROUND(P144*H144,2)</f>
        <v>0</v>
      </c>
      <c r="BL144" s="2" t="s">
        <v>77</v>
      </c>
      <c r="BM144" s="87" t="s">
        <v>269</v>
      </c>
    </row>
    <row r="145" spans="2:65" s="12" customFormat="1" x14ac:dyDescent="0.25">
      <c r="B145" s="11"/>
      <c r="D145" s="96" t="s">
        <v>93</v>
      </c>
      <c r="F145" s="97" t="s">
        <v>270</v>
      </c>
      <c r="M145" s="11"/>
      <c r="N145" s="98"/>
      <c r="X145" s="99"/>
      <c r="AT145" s="2" t="s">
        <v>93</v>
      </c>
      <c r="AU145" s="2" t="s">
        <v>71</v>
      </c>
    </row>
    <row r="146" spans="2:65" s="12" customFormat="1" ht="24.2" customHeight="1" x14ac:dyDescent="0.25">
      <c r="B146" s="11"/>
      <c r="C146" s="89" t="s">
        <v>271</v>
      </c>
      <c r="D146" s="89" t="s">
        <v>87</v>
      </c>
      <c r="E146" s="90" t="s">
        <v>272</v>
      </c>
      <c r="F146" s="91" t="s">
        <v>273</v>
      </c>
      <c r="G146" s="92" t="s">
        <v>274</v>
      </c>
      <c r="H146" s="93">
        <v>0.4</v>
      </c>
      <c r="I146" s="94">
        <v>0</v>
      </c>
      <c r="J146" s="94">
        <v>0</v>
      </c>
      <c r="K146" s="94">
        <f>ROUND(P146*H146,2)</f>
        <v>0</v>
      </c>
      <c r="L146" s="91" t="s">
        <v>91</v>
      </c>
      <c r="M146" s="11"/>
      <c r="N146" s="95" t="s">
        <v>9</v>
      </c>
      <c r="O146" s="83" t="s">
        <v>30</v>
      </c>
      <c r="P146" s="84">
        <f>I146+J146</f>
        <v>0</v>
      </c>
      <c r="Q146" s="84">
        <f>ROUND(I146*H146,2)</f>
        <v>0</v>
      </c>
      <c r="R146" s="84">
        <f>ROUND(J146*H146,2)</f>
        <v>0</v>
      </c>
      <c r="S146" s="85">
        <v>4.0999999999999996</v>
      </c>
      <c r="T146" s="85">
        <f>S146*H146</f>
        <v>1.64</v>
      </c>
      <c r="U146" s="85">
        <v>8.8000000000000005E-3</v>
      </c>
      <c r="V146" s="85">
        <f>U146*H146</f>
        <v>3.5200000000000006E-3</v>
      </c>
      <c r="W146" s="85">
        <v>0</v>
      </c>
      <c r="X146" s="86">
        <f>W146*H146</f>
        <v>0</v>
      </c>
      <c r="AR146" s="87" t="s">
        <v>77</v>
      </c>
      <c r="AT146" s="87" t="s">
        <v>87</v>
      </c>
      <c r="AU146" s="87" t="s">
        <v>71</v>
      </c>
      <c r="AY146" s="2" t="s">
        <v>70</v>
      </c>
      <c r="BE146" s="88">
        <f>IF(O146="základní",K146,0)</f>
        <v>0</v>
      </c>
      <c r="BF146" s="88">
        <f>IF(O146="snížená",K146,0)</f>
        <v>0</v>
      </c>
      <c r="BG146" s="88">
        <f>IF(O146="zákl. přenesená",K146,0)</f>
        <v>0</v>
      </c>
      <c r="BH146" s="88">
        <f>IF(O146="sníž. přenesená",K146,0)</f>
        <v>0</v>
      </c>
      <c r="BI146" s="88">
        <f>IF(O146="nulová",K146,0)</f>
        <v>0</v>
      </c>
      <c r="BJ146" s="2" t="s">
        <v>71</v>
      </c>
      <c r="BK146" s="88">
        <f>ROUND(P146*H146,2)</f>
        <v>0</v>
      </c>
      <c r="BL146" s="2" t="s">
        <v>77</v>
      </c>
      <c r="BM146" s="87" t="s">
        <v>275</v>
      </c>
    </row>
    <row r="147" spans="2:65" s="12" customFormat="1" x14ac:dyDescent="0.25">
      <c r="B147" s="11"/>
      <c r="D147" s="96" t="s">
        <v>93</v>
      </c>
      <c r="F147" s="97" t="s">
        <v>276</v>
      </c>
      <c r="M147" s="11"/>
      <c r="N147" s="98"/>
      <c r="X147" s="99"/>
      <c r="AT147" s="2" t="s">
        <v>93</v>
      </c>
      <c r="AU147" s="2" t="s">
        <v>71</v>
      </c>
    </row>
    <row r="148" spans="2:65" s="12" customFormat="1" ht="24.2" customHeight="1" x14ac:dyDescent="0.25">
      <c r="B148" s="11"/>
      <c r="C148" s="74" t="s">
        <v>277</v>
      </c>
      <c r="D148" s="74" t="s">
        <v>72</v>
      </c>
      <c r="E148" s="75" t="s">
        <v>278</v>
      </c>
      <c r="F148" s="76" t="s">
        <v>279</v>
      </c>
      <c r="G148" s="77" t="s">
        <v>158</v>
      </c>
      <c r="H148" s="78">
        <v>240</v>
      </c>
      <c r="I148" s="79">
        <v>0</v>
      </c>
      <c r="J148" s="80"/>
      <c r="K148" s="79">
        <f>ROUND(P148*H148,2)</f>
        <v>0</v>
      </c>
      <c r="L148" s="76" t="s">
        <v>9</v>
      </c>
      <c r="M148" s="81"/>
      <c r="N148" s="82" t="s">
        <v>9</v>
      </c>
      <c r="O148" s="83" t="s">
        <v>30</v>
      </c>
      <c r="P148" s="84">
        <f>I148+J148</f>
        <v>0</v>
      </c>
      <c r="Q148" s="84">
        <f>ROUND(I148*H148,2)</f>
        <v>0</v>
      </c>
      <c r="R148" s="84">
        <f>ROUND(J148*H148,2)</f>
        <v>0</v>
      </c>
      <c r="S148" s="85">
        <v>0</v>
      </c>
      <c r="T148" s="85">
        <f>S148*H148</f>
        <v>0</v>
      </c>
      <c r="U148" s="85">
        <v>2.0000000000000002E-5</v>
      </c>
      <c r="V148" s="85">
        <f>U148*H148</f>
        <v>4.8000000000000004E-3</v>
      </c>
      <c r="W148" s="85">
        <v>0</v>
      </c>
      <c r="X148" s="86">
        <f>W148*H148</f>
        <v>0</v>
      </c>
      <c r="AR148" s="87" t="s">
        <v>76</v>
      </c>
      <c r="AT148" s="87" t="s">
        <v>72</v>
      </c>
      <c r="AU148" s="87" t="s">
        <v>71</v>
      </c>
      <c r="AY148" s="2" t="s">
        <v>70</v>
      </c>
      <c r="BE148" s="88">
        <f>IF(O148="základní",K148,0)</f>
        <v>0</v>
      </c>
      <c r="BF148" s="88">
        <f>IF(O148="snížená",K148,0)</f>
        <v>0</v>
      </c>
      <c r="BG148" s="88">
        <f>IF(O148="zákl. přenesená",K148,0)</f>
        <v>0</v>
      </c>
      <c r="BH148" s="88">
        <f>IF(O148="sníž. přenesená",K148,0)</f>
        <v>0</v>
      </c>
      <c r="BI148" s="88">
        <f>IF(O148="nulová",K148,0)</f>
        <v>0</v>
      </c>
      <c r="BJ148" s="2" t="s">
        <v>71</v>
      </c>
      <c r="BK148" s="88">
        <f>ROUND(P148*H148,2)</f>
        <v>0</v>
      </c>
      <c r="BL148" s="2" t="s">
        <v>77</v>
      </c>
      <c r="BM148" s="87" t="s">
        <v>280</v>
      </c>
    </row>
    <row r="149" spans="2:65" s="12" customFormat="1" ht="24" x14ac:dyDescent="0.25">
      <c r="B149" s="11"/>
      <c r="C149" s="89" t="s">
        <v>281</v>
      </c>
      <c r="D149" s="89" t="s">
        <v>87</v>
      </c>
      <c r="E149" s="90" t="s">
        <v>282</v>
      </c>
      <c r="F149" s="91" t="s">
        <v>283</v>
      </c>
      <c r="G149" s="92" t="s">
        <v>158</v>
      </c>
      <c r="H149" s="93">
        <v>240</v>
      </c>
      <c r="I149" s="94">
        <v>0</v>
      </c>
      <c r="J149" s="94">
        <v>0</v>
      </c>
      <c r="K149" s="94">
        <f>ROUND(P149*H149,2)</f>
        <v>0</v>
      </c>
      <c r="L149" s="91" t="s">
        <v>91</v>
      </c>
      <c r="M149" s="11"/>
      <c r="N149" s="95" t="s">
        <v>9</v>
      </c>
      <c r="O149" s="83" t="s">
        <v>30</v>
      </c>
      <c r="P149" s="84">
        <f>I149+J149</f>
        <v>0</v>
      </c>
      <c r="Q149" s="84">
        <f>ROUND(I149*H149,2)</f>
        <v>0</v>
      </c>
      <c r="R149" s="84">
        <f>ROUND(J149*H149,2)</f>
        <v>0</v>
      </c>
      <c r="S149" s="85">
        <v>2.5000000000000001E-2</v>
      </c>
      <c r="T149" s="85">
        <f>S149*H149</f>
        <v>6</v>
      </c>
      <c r="U149" s="85">
        <v>9.0000000000000006E-5</v>
      </c>
      <c r="V149" s="85">
        <f>U149*H149</f>
        <v>2.1600000000000001E-2</v>
      </c>
      <c r="W149" s="85">
        <v>0</v>
      </c>
      <c r="X149" s="86">
        <f>W149*H149</f>
        <v>0</v>
      </c>
      <c r="AR149" s="87" t="s">
        <v>77</v>
      </c>
      <c r="AT149" s="87" t="s">
        <v>87</v>
      </c>
      <c r="AU149" s="87" t="s">
        <v>71</v>
      </c>
      <c r="AY149" s="2" t="s">
        <v>70</v>
      </c>
      <c r="BE149" s="88">
        <f>IF(O149="základní",K149,0)</f>
        <v>0</v>
      </c>
      <c r="BF149" s="88">
        <f>IF(O149="snížená",K149,0)</f>
        <v>0</v>
      </c>
      <c r="BG149" s="88">
        <f>IF(O149="zákl. přenesená",K149,0)</f>
        <v>0</v>
      </c>
      <c r="BH149" s="88">
        <f>IF(O149="sníž. přenesená",K149,0)</f>
        <v>0</v>
      </c>
      <c r="BI149" s="88">
        <f>IF(O149="nulová",K149,0)</f>
        <v>0</v>
      </c>
      <c r="BJ149" s="2" t="s">
        <v>71</v>
      </c>
      <c r="BK149" s="88">
        <f>ROUND(P149*H149,2)</f>
        <v>0</v>
      </c>
      <c r="BL149" s="2" t="s">
        <v>77</v>
      </c>
      <c r="BM149" s="87" t="s">
        <v>284</v>
      </c>
    </row>
    <row r="150" spans="2:65" s="12" customFormat="1" x14ac:dyDescent="0.25">
      <c r="B150" s="11"/>
      <c r="D150" s="96" t="s">
        <v>93</v>
      </c>
      <c r="F150" s="97" t="s">
        <v>285</v>
      </c>
      <c r="M150" s="11"/>
      <c r="N150" s="98"/>
      <c r="X150" s="99"/>
      <c r="AT150" s="2" t="s">
        <v>93</v>
      </c>
      <c r="AU150" s="2" t="s">
        <v>71</v>
      </c>
    </row>
    <row r="151" spans="2:65" s="12" customFormat="1" ht="24.2" customHeight="1" x14ac:dyDescent="0.25">
      <c r="B151" s="11"/>
      <c r="C151" s="74" t="s">
        <v>286</v>
      </c>
      <c r="D151" s="74" t="s">
        <v>72</v>
      </c>
      <c r="E151" s="75" t="s">
        <v>287</v>
      </c>
      <c r="F151" s="76" t="s">
        <v>288</v>
      </c>
      <c r="G151" s="77" t="s">
        <v>90</v>
      </c>
      <c r="H151" s="78">
        <v>2</v>
      </c>
      <c r="I151" s="79">
        <v>0</v>
      </c>
      <c r="J151" s="80"/>
      <c r="K151" s="79">
        <f>ROUND(P151*H151,2)</f>
        <v>0</v>
      </c>
      <c r="L151" s="76" t="s">
        <v>91</v>
      </c>
      <c r="M151" s="81"/>
      <c r="N151" s="82" t="s">
        <v>9</v>
      </c>
      <c r="O151" s="83" t="s">
        <v>30</v>
      </c>
      <c r="P151" s="84">
        <f>I151+J151</f>
        <v>0</v>
      </c>
      <c r="Q151" s="84">
        <f>ROUND(I151*H151,2)</f>
        <v>0</v>
      </c>
      <c r="R151" s="84">
        <f>ROUND(J151*H151,2)</f>
        <v>0</v>
      </c>
      <c r="S151" s="85">
        <v>0</v>
      </c>
      <c r="T151" s="85">
        <f>S151*H151</f>
        <v>0</v>
      </c>
      <c r="U151" s="85">
        <v>4.0000000000000003E-5</v>
      </c>
      <c r="V151" s="85">
        <f>U151*H151</f>
        <v>8.0000000000000007E-5</v>
      </c>
      <c r="W151" s="85">
        <v>0</v>
      </c>
      <c r="X151" s="86">
        <f>W151*H151</f>
        <v>0</v>
      </c>
      <c r="AR151" s="87" t="s">
        <v>76</v>
      </c>
      <c r="AT151" s="87" t="s">
        <v>72</v>
      </c>
      <c r="AU151" s="87" t="s">
        <v>71</v>
      </c>
      <c r="AY151" s="2" t="s">
        <v>70</v>
      </c>
      <c r="BE151" s="88">
        <f>IF(O151="základní",K151,0)</f>
        <v>0</v>
      </c>
      <c r="BF151" s="88">
        <f>IF(O151="snížená",K151,0)</f>
        <v>0</v>
      </c>
      <c r="BG151" s="88">
        <f>IF(O151="zákl. přenesená",K151,0)</f>
        <v>0</v>
      </c>
      <c r="BH151" s="88">
        <f>IF(O151="sníž. přenesená",K151,0)</f>
        <v>0</v>
      </c>
      <c r="BI151" s="88">
        <f>IF(O151="nulová",K151,0)</f>
        <v>0</v>
      </c>
      <c r="BJ151" s="2" t="s">
        <v>71</v>
      </c>
      <c r="BK151" s="88">
        <f>ROUND(P151*H151,2)</f>
        <v>0</v>
      </c>
      <c r="BL151" s="2" t="s">
        <v>77</v>
      </c>
      <c r="BM151" s="87" t="s">
        <v>289</v>
      </c>
    </row>
    <row r="152" spans="2:65" s="12" customFormat="1" ht="24.2" customHeight="1" x14ac:dyDescent="0.25">
      <c r="B152" s="11"/>
      <c r="C152" s="89" t="s">
        <v>290</v>
      </c>
      <c r="D152" s="89" t="s">
        <v>87</v>
      </c>
      <c r="E152" s="90" t="s">
        <v>291</v>
      </c>
      <c r="F152" s="91" t="s">
        <v>292</v>
      </c>
      <c r="G152" s="92" t="s">
        <v>90</v>
      </c>
      <c r="H152" s="93">
        <v>2</v>
      </c>
      <c r="I152" s="94">
        <v>0</v>
      </c>
      <c r="J152" s="94">
        <v>0</v>
      </c>
      <c r="K152" s="94">
        <f>ROUND(P152*H152,2)</f>
        <v>0</v>
      </c>
      <c r="L152" s="91" t="s">
        <v>91</v>
      </c>
      <c r="M152" s="11"/>
      <c r="N152" s="95" t="s">
        <v>9</v>
      </c>
      <c r="O152" s="83" t="s">
        <v>30</v>
      </c>
      <c r="P152" s="84">
        <f>I152+J152</f>
        <v>0</v>
      </c>
      <c r="Q152" s="84">
        <f>ROUND(I152*H152,2)</f>
        <v>0</v>
      </c>
      <c r="R152" s="84">
        <f>ROUND(J152*H152,2)</f>
        <v>0</v>
      </c>
      <c r="S152" s="85">
        <v>0.308</v>
      </c>
      <c r="T152" s="85">
        <f>S152*H152</f>
        <v>0.61599999999999999</v>
      </c>
      <c r="U152" s="85">
        <v>4.4200000000000003E-3</v>
      </c>
      <c r="V152" s="85">
        <f>U152*H152</f>
        <v>8.8400000000000006E-3</v>
      </c>
      <c r="W152" s="85">
        <v>0</v>
      </c>
      <c r="X152" s="86">
        <f>W152*H152</f>
        <v>0</v>
      </c>
      <c r="AR152" s="87" t="s">
        <v>77</v>
      </c>
      <c r="AT152" s="87" t="s">
        <v>87</v>
      </c>
      <c r="AU152" s="87" t="s">
        <v>71</v>
      </c>
      <c r="AY152" s="2" t="s">
        <v>70</v>
      </c>
      <c r="BE152" s="88">
        <f>IF(O152="základní",K152,0)</f>
        <v>0</v>
      </c>
      <c r="BF152" s="88">
        <f>IF(O152="snížená",K152,0)</f>
        <v>0</v>
      </c>
      <c r="BG152" s="88">
        <f>IF(O152="zákl. přenesená",K152,0)</f>
        <v>0</v>
      </c>
      <c r="BH152" s="88">
        <f>IF(O152="sníž. přenesená",K152,0)</f>
        <v>0</v>
      </c>
      <c r="BI152" s="88">
        <f>IF(O152="nulová",K152,0)</f>
        <v>0</v>
      </c>
      <c r="BJ152" s="2" t="s">
        <v>71</v>
      </c>
      <c r="BK152" s="88">
        <f>ROUND(P152*H152,2)</f>
        <v>0</v>
      </c>
      <c r="BL152" s="2" t="s">
        <v>77</v>
      </c>
      <c r="BM152" s="87" t="s">
        <v>293</v>
      </c>
    </row>
    <row r="153" spans="2:65" s="12" customFormat="1" x14ac:dyDescent="0.25">
      <c r="B153" s="11"/>
      <c r="D153" s="96" t="s">
        <v>93</v>
      </c>
      <c r="F153" s="97" t="s">
        <v>294</v>
      </c>
      <c r="M153" s="11"/>
      <c r="N153" s="98"/>
      <c r="X153" s="99"/>
      <c r="AT153" s="2" t="s">
        <v>93</v>
      </c>
      <c r="AU153" s="2" t="s">
        <v>71</v>
      </c>
    </row>
    <row r="154" spans="2:65" s="12" customFormat="1" ht="24.2" customHeight="1" x14ac:dyDescent="0.25">
      <c r="B154" s="11"/>
      <c r="C154" s="74" t="s">
        <v>295</v>
      </c>
      <c r="D154" s="74" t="s">
        <v>72</v>
      </c>
      <c r="E154" s="75" t="s">
        <v>296</v>
      </c>
      <c r="F154" s="76" t="s">
        <v>297</v>
      </c>
      <c r="G154" s="77" t="s">
        <v>75</v>
      </c>
      <c r="H154" s="78">
        <v>2</v>
      </c>
      <c r="I154" s="79">
        <v>0</v>
      </c>
      <c r="J154" s="80"/>
      <c r="K154" s="79">
        <f>ROUND(P154*H154,2)</f>
        <v>0</v>
      </c>
      <c r="L154" s="76" t="s">
        <v>9</v>
      </c>
      <c r="M154" s="81"/>
      <c r="N154" s="82" t="s">
        <v>9</v>
      </c>
      <c r="O154" s="83" t="s">
        <v>30</v>
      </c>
      <c r="P154" s="84">
        <f>I154+J154</f>
        <v>0</v>
      </c>
      <c r="Q154" s="84">
        <f>ROUND(I154*H154,2)</f>
        <v>0</v>
      </c>
      <c r="R154" s="84">
        <f>ROUND(J154*H154,2)</f>
        <v>0</v>
      </c>
      <c r="S154" s="85">
        <v>0</v>
      </c>
      <c r="T154" s="85">
        <f>S154*H154</f>
        <v>0</v>
      </c>
      <c r="U154" s="85">
        <v>0</v>
      </c>
      <c r="V154" s="85">
        <f>U154*H154</f>
        <v>0</v>
      </c>
      <c r="W154" s="85">
        <v>0</v>
      </c>
      <c r="X154" s="86">
        <f>W154*H154</f>
        <v>0</v>
      </c>
      <c r="AR154" s="87" t="s">
        <v>76</v>
      </c>
      <c r="AT154" s="87" t="s">
        <v>72</v>
      </c>
      <c r="AU154" s="87" t="s">
        <v>71</v>
      </c>
      <c r="AY154" s="2" t="s">
        <v>70</v>
      </c>
      <c r="BE154" s="88">
        <f>IF(O154="základní",K154,0)</f>
        <v>0</v>
      </c>
      <c r="BF154" s="88">
        <f>IF(O154="snížená",K154,0)</f>
        <v>0</v>
      </c>
      <c r="BG154" s="88">
        <f>IF(O154="zákl. přenesená",K154,0)</f>
        <v>0</v>
      </c>
      <c r="BH154" s="88">
        <f>IF(O154="sníž. přenesená",K154,0)</f>
        <v>0</v>
      </c>
      <c r="BI154" s="88">
        <f>IF(O154="nulová",K154,0)</f>
        <v>0</v>
      </c>
      <c r="BJ154" s="2" t="s">
        <v>71</v>
      </c>
      <c r="BK154" s="88">
        <f>ROUND(P154*H154,2)</f>
        <v>0</v>
      </c>
      <c r="BL154" s="2" t="s">
        <v>77</v>
      </c>
      <c r="BM154" s="87" t="s">
        <v>298</v>
      </c>
    </row>
    <row r="155" spans="2:65" s="12" customFormat="1" ht="24.2" customHeight="1" x14ac:dyDescent="0.25">
      <c r="B155" s="11"/>
      <c r="C155" s="89" t="s">
        <v>299</v>
      </c>
      <c r="D155" s="89" t="s">
        <v>87</v>
      </c>
      <c r="E155" s="90" t="s">
        <v>300</v>
      </c>
      <c r="F155" s="91" t="s">
        <v>301</v>
      </c>
      <c r="G155" s="92" t="s">
        <v>90</v>
      </c>
      <c r="H155" s="93">
        <v>2</v>
      </c>
      <c r="I155" s="94">
        <v>0</v>
      </c>
      <c r="J155" s="94">
        <v>0</v>
      </c>
      <c r="K155" s="94">
        <f>ROUND(P155*H155,2)</f>
        <v>0</v>
      </c>
      <c r="L155" s="91" t="s">
        <v>91</v>
      </c>
      <c r="M155" s="11"/>
      <c r="N155" s="95" t="s">
        <v>9</v>
      </c>
      <c r="O155" s="83" t="s">
        <v>30</v>
      </c>
      <c r="P155" s="84">
        <f>I155+J155</f>
        <v>0</v>
      </c>
      <c r="Q155" s="84">
        <f>ROUND(I155*H155,2)</f>
        <v>0</v>
      </c>
      <c r="R155" s="84">
        <f>ROUND(J155*H155,2)</f>
        <v>0</v>
      </c>
      <c r="S155" s="85">
        <v>0.76</v>
      </c>
      <c r="T155" s="85">
        <f>S155*H155</f>
        <v>1.52</v>
      </c>
      <c r="U155" s="85">
        <v>2E-3</v>
      </c>
      <c r="V155" s="85">
        <f>U155*H155</f>
        <v>4.0000000000000001E-3</v>
      </c>
      <c r="W155" s="85">
        <v>0</v>
      </c>
      <c r="X155" s="86">
        <f>W155*H155</f>
        <v>0</v>
      </c>
      <c r="AR155" s="87" t="s">
        <v>77</v>
      </c>
      <c r="AT155" s="87" t="s">
        <v>87</v>
      </c>
      <c r="AU155" s="87" t="s">
        <v>71</v>
      </c>
      <c r="AY155" s="2" t="s">
        <v>70</v>
      </c>
      <c r="BE155" s="88">
        <f>IF(O155="základní",K155,0)</f>
        <v>0</v>
      </c>
      <c r="BF155" s="88">
        <f>IF(O155="snížená",K155,0)</f>
        <v>0</v>
      </c>
      <c r="BG155" s="88">
        <f>IF(O155="zákl. přenesená",K155,0)</f>
        <v>0</v>
      </c>
      <c r="BH155" s="88">
        <f>IF(O155="sníž. přenesená",K155,0)</f>
        <v>0</v>
      </c>
      <c r="BI155" s="88">
        <f>IF(O155="nulová",K155,0)</f>
        <v>0</v>
      </c>
      <c r="BJ155" s="2" t="s">
        <v>71</v>
      </c>
      <c r="BK155" s="88">
        <f>ROUND(P155*H155,2)</f>
        <v>0</v>
      </c>
      <c r="BL155" s="2" t="s">
        <v>77</v>
      </c>
      <c r="BM155" s="87" t="s">
        <v>302</v>
      </c>
    </row>
    <row r="156" spans="2:65" s="12" customFormat="1" x14ac:dyDescent="0.25">
      <c r="B156" s="11"/>
      <c r="D156" s="96" t="s">
        <v>93</v>
      </c>
      <c r="F156" s="97" t="s">
        <v>303</v>
      </c>
      <c r="M156" s="11"/>
      <c r="N156" s="98"/>
      <c r="X156" s="99"/>
      <c r="AT156" s="2" t="s">
        <v>93</v>
      </c>
      <c r="AU156" s="2" t="s">
        <v>71</v>
      </c>
    </row>
    <row r="157" spans="2:65" s="12" customFormat="1" ht="24.2" customHeight="1" x14ac:dyDescent="0.25">
      <c r="B157" s="11"/>
      <c r="C157" s="89" t="s">
        <v>304</v>
      </c>
      <c r="D157" s="89" t="s">
        <v>87</v>
      </c>
      <c r="E157" s="90" t="s">
        <v>305</v>
      </c>
      <c r="F157" s="91" t="s">
        <v>306</v>
      </c>
      <c r="G157" s="92" t="s">
        <v>307</v>
      </c>
      <c r="H157" s="93">
        <v>0.5</v>
      </c>
      <c r="I157" s="94">
        <v>0</v>
      </c>
      <c r="J157" s="94">
        <v>0</v>
      </c>
      <c r="K157" s="94">
        <f>ROUND(P157*H157,2)</f>
        <v>0</v>
      </c>
      <c r="L157" s="91" t="s">
        <v>91</v>
      </c>
      <c r="M157" s="11"/>
      <c r="N157" s="95" t="s">
        <v>9</v>
      </c>
      <c r="O157" s="83" t="s">
        <v>30</v>
      </c>
      <c r="P157" s="84">
        <f>I157+J157</f>
        <v>0</v>
      </c>
      <c r="Q157" s="84">
        <f>ROUND(I157*H157,2)</f>
        <v>0</v>
      </c>
      <c r="R157" s="84">
        <f>ROUND(J157*H157,2)</f>
        <v>0</v>
      </c>
      <c r="S157" s="85">
        <v>9.99</v>
      </c>
      <c r="T157" s="85">
        <f>S157*H157</f>
        <v>4.9950000000000001</v>
      </c>
      <c r="U157" s="85">
        <v>0</v>
      </c>
      <c r="V157" s="85">
        <f>U157*H157</f>
        <v>0</v>
      </c>
      <c r="W157" s="85">
        <v>0</v>
      </c>
      <c r="X157" s="86">
        <f>W157*H157</f>
        <v>0</v>
      </c>
      <c r="AR157" s="87" t="s">
        <v>77</v>
      </c>
      <c r="AT157" s="87" t="s">
        <v>87</v>
      </c>
      <c r="AU157" s="87" t="s">
        <v>71</v>
      </c>
      <c r="AY157" s="2" t="s">
        <v>70</v>
      </c>
      <c r="BE157" s="88">
        <f>IF(O157="základní",K157,0)</f>
        <v>0</v>
      </c>
      <c r="BF157" s="88">
        <f>IF(O157="snížená",K157,0)</f>
        <v>0</v>
      </c>
      <c r="BG157" s="88">
        <f>IF(O157="zákl. přenesená",K157,0)</f>
        <v>0</v>
      </c>
      <c r="BH157" s="88">
        <f>IF(O157="sníž. přenesená",K157,0)</f>
        <v>0</v>
      </c>
      <c r="BI157" s="88">
        <f>IF(O157="nulová",K157,0)</f>
        <v>0</v>
      </c>
      <c r="BJ157" s="2" t="s">
        <v>71</v>
      </c>
      <c r="BK157" s="88">
        <f>ROUND(P157*H157,2)</f>
        <v>0</v>
      </c>
      <c r="BL157" s="2" t="s">
        <v>77</v>
      </c>
      <c r="BM157" s="87" t="s">
        <v>308</v>
      </c>
    </row>
    <row r="158" spans="2:65" s="12" customFormat="1" x14ac:dyDescent="0.25">
      <c r="B158" s="11"/>
      <c r="D158" s="96" t="s">
        <v>93</v>
      </c>
      <c r="F158" s="97" t="s">
        <v>309</v>
      </c>
      <c r="M158" s="11"/>
      <c r="N158" s="98"/>
      <c r="X158" s="99"/>
      <c r="AT158" s="2" t="s">
        <v>93</v>
      </c>
      <c r="AU158" s="2" t="s">
        <v>71</v>
      </c>
    </row>
    <row r="159" spans="2:65" s="12" customFormat="1" ht="37.9" customHeight="1" x14ac:dyDescent="0.25">
      <c r="B159" s="11"/>
      <c r="C159" s="89" t="s">
        <v>310</v>
      </c>
      <c r="D159" s="89" t="s">
        <v>87</v>
      </c>
      <c r="E159" s="90" t="s">
        <v>179</v>
      </c>
      <c r="F159" s="91" t="s">
        <v>180</v>
      </c>
      <c r="G159" s="92" t="s">
        <v>153</v>
      </c>
      <c r="H159" s="93">
        <v>10</v>
      </c>
      <c r="I159" s="94">
        <v>0</v>
      </c>
      <c r="J159" s="94">
        <v>0</v>
      </c>
      <c r="K159" s="94">
        <f>ROUND(P159*H159,2)</f>
        <v>0</v>
      </c>
      <c r="L159" s="91" t="s">
        <v>91</v>
      </c>
      <c r="M159" s="11"/>
      <c r="N159" s="95" t="s">
        <v>9</v>
      </c>
      <c r="O159" s="83" t="s">
        <v>30</v>
      </c>
      <c r="P159" s="84">
        <f>I159+J159</f>
        <v>0</v>
      </c>
      <c r="Q159" s="84">
        <f>ROUND(I159*H159,2)</f>
        <v>0</v>
      </c>
      <c r="R159" s="84">
        <f>ROUND(J159*H159,2)</f>
        <v>0</v>
      </c>
      <c r="S159" s="85">
        <v>1</v>
      </c>
      <c r="T159" s="85">
        <f>S159*H159</f>
        <v>10</v>
      </c>
      <c r="U159" s="85">
        <v>0</v>
      </c>
      <c r="V159" s="85">
        <f>U159*H159</f>
        <v>0</v>
      </c>
      <c r="W159" s="85">
        <v>0</v>
      </c>
      <c r="X159" s="86">
        <f>W159*H159</f>
        <v>0</v>
      </c>
      <c r="AR159" s="87" t="s">
        <v>77</v>
      </c>
      <c r="AT159" s="87" t="s">
        <v>87</v>
      </c>
      <c r="AU159" s="87" t="s">
        <v>71</v>
      </c>
      <c r="AY159" s="2" t="s">
        <v>70</v>
      </c>
      <c r="BE159" s="88">
        <f>IF(O159="základní",K159,0)</f>
        <v>0</v>
      </c>
      <c r="BF159" s="88">
        <f>IF(O159="snížená",K159,0)</f>
        <v>0</v>
      </c>
      <c r="BG159" s="88">
        <f>IF(O159="zákl. přenesená",K159,0)</f>
        <v>0</v>
      </c>
      <c r="BH159" s="88">
        <f>IF(O159="sníž. přenesená",K159,0)</f>
        <v>0</v>
      </c>
      <c r="BI159" s="88">
        <f>IF(O159="nulová",K159,0)</f>
        <v>0</v>
      </c>
      <c r="BJ159" s="2" t="s">
        <v>71</v>
      </c>
      <c r="BK159" s="88">
        <f>ROUND(P159*H159,2)</f>
        <v>0</v>
      </c>
      <c r="BL159" s="2" t="s">
        <v>77</v>
      </c>
      <c r="BM159" s="87" t="s">
        <v>311</v>
      </c>
    </row>
    <row r="160" spans="2:65" s="12" customFormat="1" x14ac:dyDescent="0.25">
      <c r="B160" s="11"/>
      <c r="D160" s="96" t="s">
        <v>93</v>
      </c>
      <c r="F160" s="97" t="s">
        <v>182</v>
      </c>
      <c r="M160" s="11"/>
      <c r="N160" s="98"/>
      <c r="X160" s="99"/>
      <c r="AT160" s="2" t="s">
        <v>93</v>
      </c>
      <c r="AU160" s="2" t="s">
        <v>71</v>
      </c>
    </row>
    <row r="161" spans="2:65" s="12" customFormat="1" ht="16.5" customHeight="1" x14ac:dyDescent="0.25">
      <c r="B161" s="11"/>
      <c r="C161" s="74" t="s">
        <v>312</v>
      </c>
      <c r="D161" s="74" t="s">
        <v>72</v>
      </c>
      <c r="E161" s="75" t="s">
        <v>313</v>
      </c>
      <c r="F161" s="76" t="s">
        <v>314</v>
      </c>
      <c r="G161" s="77" t="s">
        <v>75</v>
      </c>
      <c r="H161" s="78">
        <v>1</v>
      </c>
      <c r="I161" s="79">
        <v>0</v>
      </c>
      <c r="J161" s="80"/>
      <c r="K161" s="79">
        <f>ROUND(P161*H161,2)</f>
        <v>0</v>
      </c>
      <c r="L161" s="76" t="s">
        <v>9</v>
      </c>
      <c r="M161" s="81"/>
      <c r="N161" s="82" t="s">
        <v>9</v>
      </c>
      <c r="O161" s="83" t="s">
        <v>30</v>
      </c>
      <c r="P161" s="84">
        <f>I161+J161</f>
        <v>0</v>
      </c>
      <c r="Q161" s="84">
        <f>ROUND(I161*H161,2)</f>
        <v>0</v>
      </c>
      <c r="R161" s="84">
        <f>ROUND(J161*H161,2)</f>
        <v>0</v>
      </c>
      <c r="S161" s="85">
        <v>0</v>
      </c>
      <c r="T161" s="85">
        <f>S161*H161</f>
        <v>0</v>
      </c>
      <c r="U161" s="85">
        <v>0</v>
      </c>
      <c r="V161" s="85">
        <f>U161*H161</f>
        <v>0</v>
      </c>
      <c r="W161" s="85">
        <v>0</v>
      </c>
      <c r="X161" s="86">
        <f>W161*H161</f>
        <v>0</v>
      </c>
      <c r="AR161" s="87" t="s">
        <v>76</v>
      </c>
      <c r="AT161" s="87" t="s">
        <v>72</v>
      </c>
      <c r="AU161" s="87" t="s">
        <v>71</v>
      </c>
      <c r="AY161" s="2" t="s">
        <v>70</v>
      </c>
      <c r="BE161" s="88">
        <f>IF(O161="základní",K161,0)</f>
        <v>0</v>
      </c>
      <c r="BF161" s="88">
        <f>IF(O161="snížená",K161,0)</f>
        <v>0</v>
      </c>
      <c r="BG161" s="88">
        <f>IF(O161="zákl. přenesená",K161,0)</f>
        <v>0</v>
      </c>
      <c r="BH161" s="88">
        <f>IF(O161="sníž. přenesená",K161,0)</f>
        <v>0</v>
      </c>
      <c r="BI161" s="88">
        <f>IF(O161="nulová",K161,0)</f>
        <v>0</v>
      </c>
      <c r="BJ161" s="2" t="s">
        <v>71</v>
      </c>
      <c r="BK161" s="88">
        <f>ROUND(P161*H161,2)</f>
        <v>0</v>
      </c>
      <c r="BL161" s="2" t="s">
        <v>77</v>
      </c>
      <c r="BM161" s="87" t="s">
        <v>315</v>
      </c>
    </row>
    <row r="162" spans="2:65" s="12" customFormat="1" ht="24.2" customHeight="1" x14ac:dyDescent="0.25">
      <c r="B162" s="11"/>
      <c r="C162" s="89" t="s">
        <v>316</v>
      </c>
      <c r="D162" s="89" t="s">
        <v>87</v>
      </c>
      <c r="E162" s="90" t="s">
        <v>317</v>
      </c>
      <c r="F162" s="91" t="s">
        <v>318</v>
      </c>
      <c r="G162" s="92" t="s">
        <v>232</v>
      </c>
      <c r="H162" s="93">
        <v>1</v>
      </c>
      <c r="I162" s="94">
        <v>0</v>
      </c>
      <c r="J162" s="94">
        <v>0</v>
      </c>
      <c r="K162" s="94">
        <f>ROUND(P162*H162,2)</f>
        <v>0</v>
      </c>
      <c r="L162" s="91" t="s">
        <v>91</v>
      </c>
      <c r="M162" s="11"/>
      <c r="N162" s="95" t="s">
        <v>9</v>
      </c>
      <c r="O162" s="83" t="s">
        <v>30</v>
      </c>
      <c r="P162" s="84">
        <f>I162+J162</f>
        <v>0</v>
      </c>
      <c r="Q162" s="84">
        <f>ROUND(I162*H162,2)</f>
        <v>0</v>
      </c>
      <c r="R162" s="84">
        <f>ROUND(J162*H162,2)</f>
        <v>0</v>
      </c>
      <c r="S162" s="85">
        <v>0</v>
      </c>
      <c r="T162" s="85">
        <f>S162*H162</f>
        <v>0</v>
      </c>
      <c r="U162" s="85">
        <v>0</v>
      </c>
      <c r="V162" s="85">
        <f>U162*H162</f>
        <v>0</v>
      </c>
      <c r="W162" s="85">
        <v>0</v>
      </c>
      <c r="X162" s="86">
        <f>W162*H162</f>
        <v>0</v>
      </c>
      <c r="AR162" s="87" t="s">
        <v>319</v>
      </c>
      <c r="AT162" s="87" t="s">
        <v>87</v>
      </c>
      <c r="AU162" s="87" t="s">
        <v>71</v>
      </c>
      <c r="AY162" s="2" t="s">
        <v>70</v>
      </c>
      <c r="BE162" s="88">
        <f>IF(O162="základní",K162,0)</f>
        <v>0</v>
      </c>
      <c r="BF162" s="88">
        <f>IF(O162="snížená",K162,0)</f>
        <v>0</v>
      </c>
      <c r="BG162" s="88">
        <f>IF(O162="zákl. přenesená",K162,0)</f>
        <v>0</v>
      </c>
      <c r="BH162" s="88">
        <f>IF(O162="sníž. přenesená",K162,0)</f>
        <v>0</v>
      </c>
      <c r="BI162" s="88">
        <f>IF(O162="nulová",K162,0)</f>
        <v>0</v>
      </c>
      <c r="BJ162" s="2" t="s">
        <v>71</v>
      </c>
      <c r="BK162" s="88">
        <f>ROUND(P162*H162,2)</f>
        <v>0</v>
      </c>
      <c r="BL162" s="2" t="s">
        <v>319</v>
      </c>
      <c r="BM162" s="87" t="s">
        <v>320</v>
      </c>
    </row>
    <row r="163" spans="2:65" s="12" customFormat="1" x14ac:dyDescent="0.25">
      <c r="B163" s="11"/>
      <c r="D163" s="96" t="s">
        <v>93</v>
      </c>
      <c r="F163" s="97" t="s">
        <v>321</v>
      </c>
      <c r="M163" s="11"/>
      <c r="N163" s="98"/>
      <c r="X163" s="99"/>
      <c r="AT163" s="2" t="s">
        <v>93</v>
      </c>
      <c r="AU163" s="2" t="s">
        <v>71</v>
      </c>
    </row>
    <row r="164" spans="2:65" s="12" customFormat="1" ht="24.2" customHeight="1" x14ac:dyDescent="0.25">
      <c r="B164" s="11"/>
      <c r="C164" s="89" t="s">
        <v>322</v>
      </c>
      <c r="D164" s="89" t="s">
        <v>87</v>
      </c>
      <c r="E164" s="90" t="s">
        <v>323</v>
      </c>
      <c r="F164" s="91" t="s">
        <v>324</v>
      </c>
      <c r="G164" s="92" t="s">
        <v>232</v>
      </c>
      <c r="H164" s="93">
        <v>1</v>
      </c>
      <c r="I164" s="94">
        <v>0</v>
      </c>
      <c r="J164" s="94">
        <v>0</v>
      </c>
      <c r="K164" s="94">
        <f>ROUND(P164*H164,2)</f>
        <v>0</v>
      </c>
      <c r="L164" s="91" t="s">
        <v>91</v>
      </c>
      <c r="M164" s="11"/>
      <c r="N164" s="95" t="s">
        <v>9</v>
      </c>
      <c r="O164" s="83" t="s">
        <v>30</v>
      </c>
      <c r="P164" s="84">
        <f>I164+J164</f>
        <v>0</v>
      </c>
      <c r="Q164" s="84">
        <f>ROUND(I164*H164,2)</f>
        <v>0</v>
      </c>
      <c r="R164" s="84">
        <f>ROUND(J164*H164,2)</f>
        <v>0</v>
      </c>
      <c r="S164" s="85">
        <v>0</v>
      </c>
      <c r="T164" s="85">
        <f>S164*H164</f>
        <v>0</v>
      </c>
      <c r="U164" s="85">
        <v>0</v>
      </c>
      <c r="V164" s="85">
        <f>U164*H164</f>
        <v>0</v>
      </c>
      <c r="W164" s="85">
        <v>0</v>
      </c>
      <c r="X164" s="86">
        <f>W164*H164</f>
        <v>0</v>
      </c>
      <c r="AR164" s="87" t="s">
        <v>319</v>
      </c>
      <c r="AT164" s="87" t="s">
        <v>87</v>
      </c>
      <c r="AU164" s="87" t="s">
        <v>71</v>
      </c>
      <c r="AY164" s="2" t="s">
        <v>70</v>
      </c>
      <c r="BE164" s="88">
        <f>IF(O164="základní",K164,0)</f>
        <v>0</v>
      </c>
      <c r="BF164" s="88">
        <f>IF(O164="snížená",K164,0)</f>
        <v>0</v>
      </c>
      <c r="BG164" s="88">
        <f>IF(O164="zákl. přenesená",K164,0)</f>
        <v>0</v>
      </c>
      <c r="BH164" s="88">
        <f>IF(O164="sníž. přenesená",K164,0)</f>
        <v>0</v>
      </c>
      <c r="BI164" s="88">
        <f>IF(O164="nulová",K164,0)</f>
        <v>0</v>
      </c>
      <c r="BJ164" s="2" t="s">
        <v>71</v>
      </c>
      <c r="BK164" s="88">
        <f>ROUND(P164*H164,2)</f>
        <v>0</v>
      </c>
      <c r="BL164" s="2" t="s">
        <v>319</v>
      </c>
      <c r="BM164" s="87" t="s">
        <v>325</v>
      </c>
    </row>
    <row r="165" spans="2:65" s="12" customFormat="1" x14ac:dyDescent="0.25">
      <c r="B165" s="11"/>
      <c r="D165" s="96" t="s">
        <v>93</v>
      </c>
      <c r="F165" s="97" t="s">
        <v>326</v>
      </c>
      <c r="M165" s="11"/>
      <c r="N165" s="98"/>
      <c r="X165" s="99"/>
      <c r="AT165" s="2" t="s">
        <v>93</v>
      </c>
      <c r="AU165" s="2" t="s">
        <v>71</v>
      </c>
    </row>
    <row r="166" spans="2:65" s="12" customFormat="1" ht="24.2" customHeight="1" x14ac:dyDescent="0.25">
      <c r="B166" s="11"/>
      <c r="C166" s="89" t="s">
        <v>327</v>
      </c>
      <c r="D166" s="89" t="s">
        <v>87</v>
      </c>
      <c r="E166" s="90" t="s">
        <v>328</v>
      </c>
      <c r="F166" s="91" t="s">
        <v>329</v>
      </c>
      <c r="G166" s="92" t="s">
        <v>232</v>
      </c>
      <c r="H166" s="93">
        <v>1</v>
      </c>
      <c r="I166" s="94">
        <v>0</v>
      </c>
      <c r="J166" s="94">
        <v>0</v>
      </c>
      <c r="K166" s="94">
        <f>ROUND(P166*H166,2)</f>
        <v>0</v>
      </c>
      <c r="L166" s="91" t="s">
        <v>91</v>
      </c>
      <c r="M166" s="11"/>
      <c r="N166" s="95" t="s">
        <v>9</v>
      </c>
      <c r="O166" s="83" t="s">
        <v>30</v>
      </c>
      <c r="P166" s="84">
        <f>I166+J166</f>
        <v>0</v>
      </c>
      <c r="Q166" s="84">
        <f>ROUND(I166*H166,2)</f>
        <v>0</v>
      </c>
      <c r="R166" s="84">
        <f>ROUND(J166*H166,2)</f>
        <v>0</v>
      </c>
      <c r="S166" s="85">
        <v>0</v>
      </c>
      <c r="T166" s="85">
        <f>S166*H166</f>
        <v>0</v>
      </c>
      <c r="U166" s="85">
        <v>0</v>
      </c>
      <c r="V166" s="85">
        <f>U166*H166</f>
        <v>0</v>
      </c>
      <c r="W166" s="85">
        <v>0</v>
      </c>
      <c r="X166" s="86">
        <f>W166*H166</f>
        <v>0</v>
      </c>
      <c r="AR166" s="87" t="s">
        <v>319</v>
      </c>
      <c r="AT166" s="87" t="s">
        <v>87</v>
      </c>
      <c r="AU166" s="87" t="s">
        <v>71</v>
      </c>
      <c r="AY166" s="2" t="s">
        <v>70</v>
      </c>
      <c r="BE166" s="88">
        <f>IF(O166="základní",K166,0)</f>
        <v>0</v>
      </c>
      <c r="BF166" s="88">
        <f>IF(O166="snížená",K166,0)</f>
        <v>0</v>
      </c>
      <c r="BG166" s="88">
        <f>IF(O166="zákl. přenesená",K166,0)</f>
        <v>0</v>
      </c>
      <c r="BH166" s="88">
        <f>IF(O166="sníž. přenesená",K166,0)</f>
        <v>0</v>
      </c>
      <c r="BI166" s="88">
        <f>IF(O166="nulová",K166,0)</f>
        <v>0</v>
      </c>
      <c r="BJ166" s="2" t="s">
        <v>71</v>
      </c>
      <c r="BK166" s="88">
        <f>ROUND(P166*H166,2)</f>
        <v>0</v>
      </c>
      <c r="BL166" s="2" t="s">
        <v>319</v>
      </c>
      <c r="BM166" s="87" t="s">
        <v>330</v>
      </c>
    </row>
    <row r="167" spans="2:65" s="12" customFormat="1" x14ac:dyDescent="0.25">
      <c r="B167" s="11"/>
      <c r="D167" s="96" t="s">
        <v>93</v>
      </c>
      <c r="F167" s="97" t="s">
        <v>331</v>
      </c>
      <c r="M167" s="11"/>
      <c r="N167" s="98"/>
      <c r="X167" s="99"/>
      <c r="AT167" s="2" t="s">
        <v>93</v>
      </c>
      <c r="AU167" s="2" t="s">
        <v>71</v>
      </c>
    </row>
    <row r="168" spans="2:65" s="12" customFormat="1" ht="24.2" customHeight="1" x14ac:dyDescent="0.25">
      <c r="B168" s="11"/>
      <c r="C168" s="89" t="s">
        <v>332</v>
      </c>
      <c r="D168" s="89" t="s">
        <v>87</v>
      </c>
      <c r="E168" s="90" t="s">
        <v>333</v>
      </c>
      <c r="F168" s="91" t="s">
        <v>334</v>
      </c>
      <c r="G168" s="92" t="s">
        <v>232</v>
      </c>
      <c r="H168" s="93">
        <v>1</v>
      </c>
      <c r="I168" s="94">
        <v>0</v>
      </c>
      <c r="J168" s="94">
        <v>0</v>
      </c>
      <c r="K168" s="94">
        <f>ROUND(P168*H168,2)</f>
        <v>0</v>
      </c>
      <c r="L168" s="91" t="s">
        <v>91</v>
      </c>
      <c r="M168" s="11"/>
      <c r="N168" s="95" t="s">
        <v>9</v>
      </c>
      <c r="O168" s="83" t="s">
        <v>30</v>
      </c>
      <c r="P168" s="84">
        <f>I168+J168</f>
        <v>0</v>
      </c>
      <c r="Q168" s="84">
        <f>ROUND(I168*H168,2)</f>
        <v>0</v>
      </c>
      <c r="R168" s="84">
        <f>ROUND(J168*H168,2)</f>
        <v>0</v>
      </c>
      <c r="S168" s="85">
        <v>0</v>
      </c>
      <c r="T168" s="85">
        <f>S168*H168</f>
        <v>0</v>
      </c>
      <c r="U168" s="85">
        <v>0</v>
      </c>
      <c r="V168" s="85">
        <f>U168*H168</f>
        <v>0</v>
      </c>
      <c r="W168" s="85">
        <v>0</v>
      </c>
      <c r="X168" s="86">
        <f>W168*H168</f>
        <v>0</v>
      </c>
      <c r="AR168" s="87" t="s">
        <v>319</v>
      </c>
      <c r="AT168" s="87" t="s">
        <v>87</v>
      </c>
      <c r="AU168" s="87" t="s">
        <v>71</v>
      </c>
      <c r="AY168" s="2" t="s">
        <v>70</v>
      </c>
      <c r="BE168" s="88">
        <f>IF(O168="základní",K168,0)</f>
        <v>0</v>
      </c>
      <c r="BF168" s="88">
        <f>IF(O168="snížená",K168,0)</f>
        <v>0</v>
      </c>
      <c r="BG168" s="88">
        <f>IF(O168="zákl. přenesená",K168,0)</f>
        <v>0</v>
      </c>
      <c r="BH168" s="88">
        <f>IF(O168="sníž. přenesená",K168,0)</f>
        <v>0</v>
      </c>
      <c r="BI168" s="88">
        <f>IF(O168="nulová",K168,0)</f>
        <v>0</v>
      </c>
      <c r="BJ168" s="2" t="s">
        <v>71</v>
      </c>
      <c r="BK168" s="88">
        <f>ROUND(P168*H168,2)</f>
        <v>0</v>
      </c>
      <c r="BL168" s="2" t="s">
        <v>319</v>
      </c>
      <c r="BM168" s="87" t="s">
        <v>335</v>
      </c>
    </row>
    <row r="169" spans="2:65" s="12" customFormat="1" x14ac:dyDescent="0.25">
      <c r="B169" s="11"/>
      <c r="D169" s="96" t="s">
        <v>93</v>
      </c>
      <c r="F169" s="97" t="s">
        <v>336</v>
      </c>
      <c r="M169" s="11"/>
      <c r="N169" s="98"/>
      <c r="X169" s="99"/>
      <c r="AT169" s="2" t="s">
        <v>93</v>
      </c>
      <c r="AU169" s="2" t="s">
        <v>71</v>
      </c>
    </row>
    <row r="170" spans="2:65" s="12" customFormat="1" ht="24.2" customHeight="1" x14ac:dyDescent="0.25">
      <c r="B170" s="11"/>
      <c r="C170" s="89" t="s">
        <v>337</v>
      </c>
      <c r="D170" s="89" t="s">
        <v>87</v>
      </c>
      <c r="E170" s="90" t="s">
        <v>338</v>
      </c>
      <c r="F170" s="91" t="s">
        <v>339</v>
      </c>
      <c r="G170" s="92" t="s">
        <v>232</v>
      </c>
      <c r="H170" s="93">
        <v>1</v>
      </c>
      <c r="I170" s="94">
        <v>0</v>
      </c>
      <c r="J170" s="94">
        <v>0</v>
      </c>
      <c r="K170" s="94">
        <f>ROUND(P170*H170,2)</f>
        <v>0</v>
      </c>
      <c r="L170" s="91" t="s">
        <v>91</v>
      </c>
      <c r="M170" s="11"/>
      <c r="N170" s="95" t="s">
        <v>9</v>
      </c>
      <c r="O170" s="83" t="s">
        <v>30</v>
      </c>
      <c r="P170" s="84">
        <f>I170+J170</f>
        <v>0</v>
      </c>
      <c r="Q170" s="84">
        <f>ROUND(I170*H170,2)</f>
        <v>0</v>
      </c>
      <c r="R170" s="84">
        <f>ROUND(J170*H170,2)</f>
        <v>0</v>
      </c>
      <c r="S170" s="85">
        <v>0</v>
      </c>
      <c r="T170" s="85">
        <f>S170*H170</f>
        <v>0</v>
      </c>
      <c r="U170" s="85">
        <v>0</v>
      </c>
      <c r="V170" s="85">
        <f>U170*H170</f>
        <v>0</v>
      </c>
      <c r="W170" s="85">
        <v>0</v>
      </c>
      <c r="X170" s="86">
        <f>W170*H170</f>
        <v>0</v>
      </c>
      <c r="AR170" s="87" t="s">
        <v>319</v>
      </c>
      <c r="AT170" s="87" t="s">
        <v>87</v>
      </c>
      <c r="AU170" s="87" t="s">
        <v>71</v>
      </c>
      <c r="AY170" s="2" t="s">
        <v>70</v>
      </c>
      <c r="BE170" s="88">
        <f>IF(O170="základní",K170,0)</f>
        <v>0</v>
      </c>
      <c r="BF170" s="88">
        <f>IF(O170="snížená",K170,0)</f>
        <v>0</v>
      </c>
      <c r="BG170" s="88">
        <f>IF(O170="zákl. přenesená",K170,0)</f>
        <v>0</v>
      </c>
      <c r="BH170" s="88">
        <f>IF(O170="sníž. přenesená",K170,0)</f>
        <v>0</v>
      </c>
      <c r="BI170" s="88">
        <f>IF(O170="nulová",K170,0)</f>
        <v>0</v>
      </c>
      <c r="BJ170" s="2" t="s">
        <v>71</v>
      </c>
      <c r="BK170" s="88">
        <f>ROUND(P170*H170,2)</f>
        <v>0</v>
      </c>
      <c r="BL170" s="2" t="s">
        <v>319</v>
      </c>
      <c r="BM170" s="87" t="s">
        <v>340</v>
      </c>
    </row>
    <row r="171" spans="2:65" s="12" customFormat="1" x14ac:dyDescent="0.25">
      <c r="B171" s="11"/>
      <c r="D171" s="96" t="s">
        <v>93</v>
      </c>
      <c r="F171" s="97" t="s">
        <v>341</v>
      </c>
      <c r="M171" s="11"/>
      <c r="N171" s="98"/>
      <c r="X171" s="99"/>
      <c r="AT171" s="2" t="s">
        <v>93</v>
      </c>
      <c r="AU171" s="2" t="s">
        <v>71</v>
      </c>
    </row>
    <row r="172" spans="2:65" s="12" customFormat="1" ht="24.2" customHeight="1" x14ac:dyDescent="0.25">
      <c r="B172" s="11"/>
      <c r="C172" s="89" t="s">
        <v>342</v>
      </c>
      <c r="D172" s="89" t="s">
        <v>87</v>
      </c>
      <c r="E172" s="90" t="s">
        <v>343</v>
      </c>
      <c r="F172" s="91" t="s">
        <v>344</v>
      </c>
      <c r="G172" s="92" t="s">
        <v>232</v>
      </c>
      <c r="H172" s="93">
        <v>1</v>
      </c>
      <c r="I172" s="94">
        <v>0</v>
      </c>
      <c r="J172" s="94">
        <v>0</v>
      </c>
      <c r="K172" s="94">
        <f>ROUND(P172*H172,2)</f>
        <v>0</v>
      </c>
      <c r="L172" s="91" t="s">
        <v>91</v>
      </c>
      <c r="M172" s="11"/>
      <c r="N172" s="95" t="s">
        <v>9</v>
      </c>
      <c r="O172" s="83" t="s">
        <v>30</v>
      </c>
      <c r="P172" s="84">
        <f>I172+J172</f>
        <v>0</v>
      </c>
      <c r="Q172" s="84">
        <f>ROUND(I172*H172,2)</f>
        <v>0</v>
      </c>
      <c r="R172" s="84">
        <f>ROUND(J172*H172,2)</f>
        <v>0</v>
      </c>
      <c r="S172" s="85">
        <v>0</v>
      </c>
      <c r="T172" s="85">
        <f>S172*H172</f>
        <v>0</v>
      </c>
      <c r="U172" s="85">
        <v>0</v>
      </c>
      <c r="V172" s="85">
        <f>U172*H172</f>
        <v>0</v>
      </c>
      <c r="W172" s="85">
        <v>0</v>
      </c>
      <c r="X172" s="86">
        <f>W172*H172</f>
        <v>0</v>
      </c>
      <c r="AR172" s="87" t="s">
        <v>319</v>
      </c>
      <c r="AT172" s="87" t="s">
        <v>87</v>
      </c>
      <c r="AU172" s="87" t="s">
        <v>71</v>
      </c>
      <c r="AY172" s="2" t="s">
        <v>70</v>
      </c>
      <c r="BE172" s="88">
        <f>IF(O172="základní",K172,0)</f>
        <v>0</v>
      </c>
      <c r="BF172" s="88">
        <f>IF(O172="snížená",K172,0)</f>
        <v>0</v>
      </c>
      <c r="BG172" s="88">
        <f>IF(O172="zákl. přenesená",K172,0)</f>
        <v>0</v>
      </c>
      <c r="BH172" s="88">
        <f>IF(O172="sníž. přenesená",K172,0)</f>
        <v>0</v>
      </c>
      <c r="BI172" s="88">
        <f>IF(O172="nulová",K172,0)</f>
        <v>0</v>
      </c>
      <c r="BJ172" s="2" t="s">
        <v>71</v>
      </c>
      <c r="BK172" s="88">
        <f>ROUND(P172*H172,2)</f>
        <v>0</v>
      </c>
      <c r="BL172" s="2" t="s">
        <v>319</v>
      </c>
      <c r="BM172" s="87" t="s">
        <v>345</v>
      </c>
    </row>
    <row r="173" spans="2:65" s="12" customFormat="1" x14ac:dyDescent="0.25">
      <c r="B173" s="11"/>
      <c r="D173" s="96" t="s">
        <v>93</v>
      </c>
      <c r="F173" s="97" t="s">
        <v>346</v>
      </c>
      <c r="M173" s="11"/>
      <c r="N173" s="100"/>
      <c r="O173" s="101"/>
      <c r="P173" s="101"/>
      <c r="Q173" s="101"/>
      <c r="R173" s="101"/>
      <c r="S173" s="101"/>
      <c r="T173" s="101"/>
      <c r="U173" s="101"/>
      <c r="V173" s="101"/>
      <c r="W173" s="101"/>
      <c r="X173" s="102"/>
      <c r="AT173" s="2" t="s">
        <v>93</v>
      </c>
      <c r="AU173" s="2" t="s">
        <v>71</v>
      </c>
    </row>
    <row r="174" spans="2:65" s="12" customFormat="1" ht="6.95" customHeight="1" x14ac:dyDescent="0.25"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11"/>
    </row>
  </sheetData>
  <mergeCells count="9">
    <mergeCell ref="E52:H52"/>
    <mergeCell ref="E72:H72"/>
    <mergeCell ref="E74:H74"/>
    <mergeCell ref="M2:Z2"/>
    <mergeCell ref="E7:H7"/>
    <mergeCell ref="E9:H9"/>
    <mergeCell ref="E18:H18"/>
    <mergeCell ref="E27:H27"/>
    <mergeCell ref="E50:H50"/>
  </mergeCells>
  <hyperlinks>
    <hyperlink ref="F88" r:id="rId1" xr:uid="{5D9C8FB8-1A93-498B-B01A-00E486B10F9D}"/>
    <hyperlink ref="F112" r:id="rId2" xr:uid="{F8852041-282C-43C6-BD10-5C85DFDB1942}"/>
    <hyperlink ref="F114" r:id="rId3" xr:uid="{E89BCC91-7E01-4F76-89EC-6BA9408F93F4}"/>
    <hyperlink ref="F116" r:id="rId4" xr:uid="{9CAE0816-2D5C-415C-8777-40DBBD41A8E9}"/>
    <hyperlink ref="F118" r:id="rId5" xr:uid="{0F626490-B327-4805-BF7F-770B47D7C29E}"/>
    <hyperlink ref="F122" r:id="rId6" xr:uid="{D665FF9E-571C-4EC5-8557-F70D73D62589}"/>
    <hyperlink ref="F124" r:id="rId7" xr:uid="{6E829CE0-B1A7-4FE6-9E0E-B21D6CB13ECB}"/>
    <hyperlink ref="F126" r:id="rId8" xr:uid="{9133C204-B331-4AC8-868B-0A166E138DE1}"/>
    <hyperlink ref="F129" r:id="rId9" xr:uid="{7241222F-CD94-4F75-BF65-54BC64565E28}"/>
    <hyperlink ref="F131" r:id="rId10" xr:uid="{8F499D37-EF19-4080-ADB6-EAC6D4CE273F}"/>
    <hyperlink ref="F133" r:id="rId11" xr:uid="{A21F877C-3541-49B5-B368-5A5DE24970C9}"/>
    <hyperlink ref="F137" r:id="rId12" xr:uid="{72B19064-8237-4F60-BD0F-65D4EFA95A83}"/>
    <hyperlink ref="F139" r:id="rId13" xr:uid="{568BBA7A-5C71-4196-BEE3-F0831BFBFAD1}"/>
    <hyperlink ref="F143" r:id="rId14" xr:uid="{AB32E5C4-F306-4624-8980-E699FDAD162C}"/>
    <hyperlink ref="F145" r:id="rId15" xr:uid="{796170E3-933A-433D-A37D-931AE31907F7}"/>
    <hyperlink ref="F147" r:id="rId16" xr:uid="{14AE7BE6-C45D-44FC-BBDF-EC30CECE1286}"/>
    <hyperlink ref="F150" r:id="rId17" xr:uid="{E9776E8E-A2F6-4716-A3D6-BEFBFE97C2A7}"/>
    <hyperlink ref="F153" r:id="rId18" xr:uid="{063EA74D-7681-47D8-A109-2A343645EFCA}"/>
    <hyperlink ref="F156" r:id="rId19" xr:uid="{339AC64A-EBF1-4F0C-B052-E3307397C090}"/>
    <hyperlink ref="F158" r:id="rId20" xr:uid="{6E341492-35CC-4EFF-BF8D-F77414FEA399}"/>
    <hyperlink ref="F160" r:id="rId21" xr:uid="{6B573EE8-45BB-4337-ACEC-4F082EF0A38B}"/>
    <hyperlink ref="F163" r:id="rId22" xr:uid="{58F3D5D2-AFA8-416C-96FB-C5FD5E4290DD}"/>
    <hyperlink ref="F165" r:id="rId23" xr:uid="{BCC7467A-FA3F-43CC-A147-54AD5CC5EBC0}"/>
    <hyperlink ref="F167" r:id="rId24" xr:uid="{6CFBF08E-58D7-4766-854B-82393A466557}"/>
    <hyperlink ref="F169" r:id="rId25" xr:uid="{5481F1A9-FB87-4FDE-A9B3-BF09206793A3}"/>
    <hyperlink ref="F171" r:id="rId26" xr:uid="{E6B8131B-B229-4110-AEA1-3CF912822398}"/>
    <hyperlink ref="F173" r:id="rId27" xr:uid="{D1ECC1C0-824A-4B74-97B3-F61F44D9076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Steklý Pavel</cp:lastModifiedBy>
  <dcterms:created xsi:type="dcterms:W3CDTF">2023-08-03T09:02:40Z</dcterms:created>
  <dcterms:modified xsi:type="dcterms:W3CDTF">2023-08-03T09:06:53Z</dcterms:modified>
</cp:coreProperties>
</file>