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 Jílek\Desktop\Stavby - archiv\UHK rekonstrukce\opravená PD\"/>
    </mc:Choice>
  </mc:AlternateContent>
  <bookViews>
    <workbookView xWindow="0" yWindow="0" windowWidth="0" windowHeight="0"/>
  </bookViews>
  <sheets>
    <sheet name="Rekapitulace stavby" sheetId="1" r:id="rId1"/>
    <sheet name="SO 01.1a - Stavební část ..." sheetId="2" r:id="rId2"/>
    <sheet name="SO 01.1b - Stavební část ..." sheetId="3" r:id="rId3"/>
    <sheet name="SO 01.1c - Stavební část ..." sheetId="4" r:id="rId4"/>
    <sheet name="SO 01.4a - Elektroinstalace" sheetId="5" r:id="rId5"/>
    <sheet name="SO 01.4b - Elektro-slabop..." sheetId="6" r:id="rId6"/>
    <sheet name="SO 01.4c - Zdravotechnika" sheetId="7" r:id="rId7"/>
    <sheet name="SO 01.4d - Vzduchotechnik..." sheetId="8" r:id="rId8"/>
    <sheet name="SO 01.4e - Vytápění" sheetId="9" r:id="rId9"/>
    <sheet name="SO 01.4f - Měření a regulace" sheetId="10" r:id="rId10"/>
    <sheet name="SO 02 - VRN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01.1a - Stavební část ...'!$C$90:$K$249</definedName>
    <definedName name="_xlnm.Print_Area" localSheetId="1">'SO 01.1a - Stavební část ...'!$C$4:$J$39,'SO 01.1a - Stavební část ...'!$C$45:$J$72,'SO 01.1a - Stavební část ...'!$C$78:$K$249</definedName>
    <definedName name="_xlnm.Print_Titles" localSheetId="1">'SO 01.1a - Stavební část ...'!$90:$90</definedName>
    <definedName name="_xlnm._FilterDatabase" localSheetId="2" hidden="1">'SO 01.1b - Stavební část ...'!$C$101:$K$764</definedName>
    <definedName name="_xlnm.Print_Area" localSheetId="2">'SO 01.1b - Stavební část ...'!$C$4:$J$39,'SO 01.1b - Stavební část ...'!$C$45:$J$83,'SO 01.1b - Stavební část ...'!$C$89:$K$764</definedName>
    <definedName name="_xlnm.Print_Titles" localSheetId="2">'SO 01.1b - Stavební část ...'!$101:$101</definedName>
    <definedName name="_xlnm._FilterDatabase" localSheetId="3" hidden="1">'SO 01.1c - Stavební část ...'!$C$95:$K$300</definedName>
    <definedName name="_xlnm.Print_Area" localSheetId="3">'SO 01.1c - Stavební část ...'!$C$4:$J$39,'SO 01.1c - Stavební část ...'!$C$45:$J$77,'SO 01.1c - Stavební část ...'!$C$83:$K$300</definedName>
    <definedName name="_xlnm.Print_Titles" localSheetId="3">'SO 01.1c - Stavební část ...'!$95:$95</definedName>
    <definedName name="_xlnm._FilterDatabase" localSheetId="4" hidden="1">'SO 01.4a - Elektroinstalace'!$C$87:$K$263</definedName>
    <definedName name="_xlnm.Print_Area" localSheetId="4">'SO 01.4a - Elektroinstalace'!$C$4:$J$39,'SO 01.4a - Elektroinstalace'!$C$45:$J$69,'SO 01.4a - Elektroinstalace'!$C$75:$K$263</definedName>
    <definedName name="_xlnm.Print_Titles" localSheetId="4">'SO 01.4a - Elektroinstalace'!$87:$87</definedName>
    <definedName name="_xlnm._FilterDatabase" localSheetId="5" hidden="1">'SO 01.4b - Elektro-slabop...'!$C$80:$K$138</definedName>
    <definedName name="_xlnm.Print_Area" localSheetId="5">'SO 01.4b - Elektro-slabop...'!$C$4:$J$39,'SO 01.4b - Elektro-slabop...'!$C$45:$J$62,'SO 01.4b - Elektro-slabop...'!$C$68:$K$138</definedName>
    <definedName name="_xlnm.Print_Titles" localSheetId="5">'SO 01.4b - Elektro-slabop...'!$80:$80</definedName>
    <definedName name="_xlnm._FilterDatabase" localSheetId="6" hidden="1">'SO 01.4c - Zdravotechnika'!$C$93:$K$238</definedName>
    <definedName name="_xlnm.Print_Area" localSheetId="6">'SO 01.4c - Zdravotechnika'!$C$4:$J$39,'SO 01.4c - Zdravotechnika'!$C$45:$J$75,'SO 01.4c - Zdravotechnika'!$C$81:$K$238</definedName>
    <definedName name="_xlnm.Print_Titles" localSheetId="6">'SO 01.4c - Zdravotechnika'!$93:$93</definedName>
    <definedName name="_xlnm._FilterDatabase" localSheetId="7" hidden="1">'SO 01.4d - Vzduchotechnik...'!$C$92:$K$187</definedName>
    <definedName name="_xlnm.Print_Area" localSheetId="7">'SO 01.4d - Vzduchotechnik...'!$C$4:$J$39,'SO 01.4d - Vzduchotechnik...'!$C$45:$J$74,'SO 01.4d - Vzduchotechnik...'!$C$80:$K$187</definedName>
    <definedName name="_xlnm.Print_Titles" localSheetId="7">'SO 01.4d - Vzduchotechnik...'!$92:$92</definedName>
    <definedName name="_xlnm._FilterDatabase" localSheetId="8" hidden="1">'SO 01.4e - Vytápění'!$C$84:$K$139</definedName>
    <definedName name="_xlnm.Print_Area" localSheetId="8">'SO 01.4e - Vytápění'!$C$4:$J$39,'SO 01.4e - Vytápění'!$C$45:$J$66,'SO 01.4e - Vytápění'!$C$72:$K$139</definedName>
    <definedName name="_xlnm.Print_Titles" localSheetId="8">'SO 01.4e - Vytápění'!$84:$84</definedName>
    <definedName name="_xlnm._FilterDatabase" localSheetId="9" hidden="1">'SO 01.4f - Měření a regulace'!$C$93:$K$175</definedName>
    <definedName name="_xlnm.Print_Area" localSheetId="9">'SO 01.4f - Měření a regulace'!$C$4:$J$39,'SO 01.4f - Měření a regulace'!$C$45:$J$75,'SO 01.4f - Měření a regulace'!$C$81:$K$175</definedName>
    <definedName name="_xlnm.Print_Titles" localSheetId="9">'SO 01.4f - Měření a regulace'!$93:$93</definedName>
    <definedName name="_xlnm._FilterDatabase" localSheetId="10" hidden="1">'SO 02 - VRN'!$C$83:$K$94</definedName>
    <definedName name="_xlnm.Print_Area" localSheetId="10">'SO 02 - VRN'!$C$4:$J$39,'SO 02 - VRN'!$C$45:$J$65,'SO 02 - VRN'!$C$71:$K$94</definedName>
    <definedName name="_xlnm.Print_Titles" localSheetId="10">'SO 02 - VRN'!$83:$83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64"/>
  <c i="11"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48"/>
  <c i="10" r="J37"/>
  <c r="J36"/>
  <c i="1" r="AY63"/>
  <c i="10" r="J35"/>
  <c i="1" r="AX63"/>
  <c i="10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2"/>
  <c r="E50"/>
  <c r="J24"/>
  <c r="E24"/>
  <c r="J91"/>
  <c r="J23"/>
  <c r="J21"/>
  <c r="E21"/>
  <c r="J90"/>
  <c r="J20"/>
  <c r="J18"/>
  <c r="E18"/>
  <c r="F55"/>
  <c r="J17"/>
  <c r="J15"/>
  <c r="E15"/>
  <c r="F90"/>
  <c r="J14"/>
  <c r="J12"/>
  <c r="J88"/>
  <c r="E7"/>
  <c r="E84"/>
  <c i="9" r="J37"/>
  <c r="J36"/>
  <c i="1" r="AY62"/>
  <c i="9" r="J35"/>
  <c i="1" r="AX62"/>
  <c i="9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48"/>
  <c i="8" r="J37"/>
  <c r="J36"/>
  <c i="1" r="AY61"/>
  <c i="8" r="J35"/>
  <c i="1" r="AX61"/>
  <c i="8"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J89"/>
  <c r="F89"/>
  <c r="F87"/>
  <c r="E85"/>
  <c r="J54"/>
  <c r="F54"/>
  <c r="F52"/>
  <c r="E50"/>
  <c r="J24"/>
  <c r="E24"/>
  <c r="J55"/>
  <c r="J23"/>
  <c r="J18"/>
  <c r="E18"/>
  <c r="F90"/>
  <c r="J17"/>
  <c r="J12"/>
  <c r="J87"/>
  <c r="E7"/>
  <c r="E48"/>
  <c i="7" r="J37"/>
  <c r="J36"/>
  <c i="1" r="AY60"/>
  <c i="7" r="J35"/>
  <c i="1" r="AX60"/>
  <c i="7" r="BI238"/>
  <c r="BH238"/>
  <c r="BG238"/>
  <c r="BF238"/>
  <c r="T238"/>
  <c r="T237"/>
  <c r="R238"/>
  <c r="R237"/>
  <c r="P238"/>
  <c r="P237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16"/>
  <c r="BH116"/>
  <c r="BG116"/>
  <c r="BF116"/>
  <c r="T116"/>
  <c r="T115"/>
  <c r="R116"/>
  <c r="R115"/>
  <c r="P116"/>
  <c r="P115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T98"/>
  <c r="R100"/>
  <c r="R99"/>
  <c r="R98"/>
  <c r="P100"/>
  <c r="P99"/>
  <c r="P98"/>
  <c r="BI97"/>
  <c r="BH97"/>
  <c r="BG97"/>
  <c r="BF97"/>
  <c r="T97"/>
  <c r="T96"/>
  <c r="R97"/>
  <c r="R96"/>
  <c r="P97"/>
  <c r="P96"/>
  <c r="J90"/>
  <c r="F90"/>
  <c r="F88"/>
  <c r="E86"/>
  <c r="J54"/>
  <c r="F54"/>
  <c r="F52"/>
  <c r="E50"/>
  <c r="J24"/>
  <c r="E24"/>
  <c r="J91"/>
  <c r="J23"/>
  <c r="J18"/>
  <c r="E18"/>
  <c r="F91"/>
  <c r="J17"/>
  <c r="J12"/>
  <c r="J52"/>
  <c r="E7"/>
  <c r="E84"/>
  <c i="6" r="J37"/>
  <c r="J36"/>
  <c i="1" r="AY59"/>
  <c i="6" r="J35"/>
  <c i="1" r="AX59"/>
  <c i="6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71"/>
  <c i="5" r="J37"/>
  <c r="J36"/>
  <c i="1" r="AY58"/>
  <c i="5" r="J35"/>
  <c i="1" r="AX58"/>
  <c i="5"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82"/>
  <c r="E7"/>
  <c r="E48"/>
  <c i="4" r="J37"/>
  <c r="J36"/>
  <c i="1" r="AY57"/>
  <c i="4" r="J35"/>
  <c i="1" r="AX57"/>
  <c i="4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2"/>
  <c r="F92"/>
  <c r="F90"/>
  <c r="E88"/>
  <c r="J54"/>
  <c r="F54"/>
  <c r="F52"/>
  <c r="E50"/>
  <c r="J24"/>
  <c r="E24"/>
  <c r="J93"/>
  <c r="J23"/>
  <c r="J18"/>
  <c r="E18"/>
  <c r="F93"/>
  <c r="J17"/>
  <c r="J12"/>
  <c r="J90"/>
  <c r="E7"/>
  <c r="E86"/>
  <c i="3" r="J37"/>
  <c r="J36"/>
  <c i="1" r="AY56"/>
  <c i="3" r="J35"/>
  <c i="1" r="AX56"/>
  <c i="3" r="BI764"/>
  <c r="BH764"/>
  <c r="BG764"/>
  <c r="BF764"/>
  <c r="T764"/>
  <c r="T763"/>
  <c r="R764"/>
  <c r="R763"/>
  <c r="P764"/>
  <c r="P763"/>
  <c r="BI761"/>
  <c r="BH761"/>
  <c r="BG761"/>
  <c r="BF761"/>
  <c r="T761"/>
  <c r="R761"/>
  <c r="P761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8"/>
  <c r="BH668"/>
  <c r="BG668"/>
  <c r="BF668"/>
  <c r="T668"/>
  <c r="R668"/>
  <c r="P668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2"/>
  <c r="BH482"/>
  <c r="BG482"/>
  <c r="BF482"/>
  <c r="T482"/>
  <c r="R482"/>
  <c r="P482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T433"/>
  <c r="R434"/>
  <c r="R433"/>
  <c r="P434"/>
  <c r="P433"/>
  <c r="BI432"/>
  <c r="BH432"/>
  <c r="BG432"/>
  <c r="BF432"/>
  <c r="T432"/>
  <c r="T431"/>
  <c r="R432"/>
  <c r="R431"/>
  <c r="P432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T414"/>
  <c r="R415"/>
  <c r="R414"/>
  <c r="P415"/>
  <c r="P414"/>
  <c r="BI412"/>
  <c r="BH412"/>
  <c r="BG412"/>
  <c r="BF412"/>
  <c r="T412"/>
  <c r="R412"/>
  <c r="P412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3"/>
  <c r="BH323"/>
  <c r="BG323"/>
  <c r="BF323"/>
  <c r="T323"/>
  <c r="R323"/>
  <c r="P323"/>
  <c r="BI302"/>
  <c r="BH302"/>
  <c r="BG302"/>
  <c r="BF302"/>
  <c r="T302"/>
  <c r="R302"/>
  <c r="P302"/>
  <c r="BI292"/>
  <c r="BH292"/>
  <c r="BG292"/>
  <c r="BF292"/>
  <c r="T292"/>
  <c r="R292"/>
  <c r="P292"/>
  <c r="BI283"/>
  <c r="BH283"/>
  <c r="BG283"/>
  <c r="BF283"/>
  <c r="T283"/>
  <c r="R283"/>
  <c r="P283"/>
  <c r="BI272"/>
  <c r="BH272"/>
  <c r="BG272"/>
  <c r="BF272"/>
  <c r="T272"/>
  <c r="R272"/>
  <c r="P272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8"/>
  <c r="F98"/>
  <c r="F96"/>
  <c r="E94"/>
  <c r="J54"/>
  <c r="F54"/>
  <c r="F52"/>
  <c r="E50"/>
  <c r="J24"/>
  <c r="E24"/>
  <c r="J99"/>
  <c r="J23"/>
  <c r="J18"/>
  <c r="E18"/>
  <c r="F99"/>
  <c r="J17"/>
  <c r="J12"/>
  <c r="J96"/>
  <c r="E7"/>
  <c r="E48"/>
  <c i="2" r="J37"/>
  <c r="J36"/>
  <c i="1" r="AY55"/>
  <c i="2" r="J35"/>
  <c i="1" r="AX55"/>
  <c i="2" r="BI246"/>
  <c r="BH246"/>
  <c r="BG246"/>
  <c r="BF246"/>
  <c r="T246"/>
  <c r="T245"/>
  <c r="R246"/>
  <c r="R245"/>
  <c r="P246"/>
  <c r="P245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14"/>
  <c r="BH214"/>
  <c r="BG214"/>
  <c r="BF214"/>
  <c r="T214"/>
  <c r="R214"/>
  <c r="P214"/>
  <c r="BI206"/>
  <c r="BH206"/>
  <c r="BG206"/>
  <c r="BF206"/>
  <c r="T206"/>
  <c r="T205"/>
  <c r="R206"/>
  <c r="R205"/>
  <c r="P206"/>
  <c r="P205"/>
  <c r="BI201"/>
  <c r="BH201"/>
  <c r="BG201"/>
  <c r="BF201"/>
  <c r="T201"/>
  <c r="T200"/>
  <c r="R201"/>
  <c r="R200"/>
  <c r="P201"/>
  <c r="P200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4"/>
  <c r="BH124"/>
  <c r="BG124"/>
  <c r="BF124"/>
  <c r="T124"/>
  <c r="R124"/>
  <c r="P124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1" r="L50"/>
  <c r="AM50"/>
  <c r="AM49"/>
  <c r="L49"/>
  <c r="AM47"/>
  <c r="L47"/>
  <c r="L45"/>
  <c r="L44"/>
  <c i="3" r="J535"/>
  <c r="J240"/>
  <c i="4" r="J191"/>
  <c r="BK235"/>
  <c i="5" r="J193"/>
  <c r="J250"/>
  <c i="6" r="J137"/>
  <c i="7" r="BK100"/>
  <c r="J146"/>
  <c i="8" r="BK147"/>
  <c i="10" r="BK148"/>
  <c r="J110"/>
  <c i="2" r="BK206"/>
  <c i="3" r="BK457"/>
  <c r="J374"/>
  <c r="BK201"/>
  <c i="4" r="J174"/>
  <c r="BK250"/>
  <c r="J207"/>
  <c r="BK166"/>
  <c i="5" r="J206"/>
  <c r="J219"/>
  <c i="6" r="J106"/>
  <c i="8" r="J159"/>
  <c i="9" r="J100"/>
  <c r="J109"/>
  <c i="10" r="BK149"/>
  <c i="3" r="BK520"/>
  <c i="4" r="BK261"/>
  <c r="J158"/>
  <c i="8" r="BK184"/>
  <c r="J122"/>
  <c r="J34"/>
  <c i="2" r="J234"/>
  <c r="BK94"/>
  <c r="BK225"/>
  <c r="BK171"/>
  <c r="J168"/>
  <c r="BK140"/>
  <c r="BK113"/>
  <c i="3" r="J693"/>
  <c r="J603"/>
  <c r="BK526"/>
  <c r="J463"/>
  <c r="J387"/>
  <c r="BK272"/>
  <c r="BK211"/>
  <c r="J117"/>
  <c r="BK596"/>
  <c r="BK487"/>
  <c r="J432"/>
  <c r="BK388"/>
  <c r="J283"/>
  <c r="BK185"/>
  <c r="BK126"/>
  <c r="BK693"/>
  <c r="J599"/>
  <c r="J526"/>
  <c r="BK502"/>
  <c r="J436"/>
  <c r="BK367"/>
  <c r="BK189"/>
  <c r="BK109"/>
  <c r="BK552"/>
  <c r="BK467"/>
  <c r="J392"/>
  <c r="J272"/>
  <c r="BK124"/>
  <c i="4" r="J268"/>
  <c r="BK232"/>
  <c r="J211"/>
  <c r="BK181"/>
  <c r="J156"/>
  <c r="J130"/>
  <c r="J110"/>
  <c r="J264"/>
  <c r="J233"/>
  <c r="J205"/>
  <c r="BK195"/>
  <c r="BK167"/>
  <c r="BK129"/>
  <c r="BK105"/>
  <c r="J251"/>
  <c r="BK224"/>
  <c r="J195"/>
  <c r="J164"/>
  <c r="J144"/>
  <c r="J255"/>
  <c r="BK218"/>
  <c r="BK183"/>
  <c r="J149"/>
  <c r="BK127"/>
  <c r="J106"/>
  <c i="5" r="BK237"/>
  <c r="BK212"/>
  <c r="BK193"/>
  <c r="BK163"/>
  <c r="BK151"/>
  <c r="BK123"/>
  <c r="BK112"/>
  <c r="J93"/>
  <c r="BK244"/>
  <c r="J216"/>
  <c r="J182"/>
  <c r="J146"/>
  <c r="BK136"/>
  <c r="J97"/>
  <c r="J257"/>
  <c r="BK236"/>
  <c r="J184"/>
  <c r="BK167"/>
  <c r="BK147"/>
  <c r="BK108"/>
  <c r="J244"/>
  <c r="J229"/>
  <c r="J203"/>
  <c r="J187"/>
  <c r="BK155"/>
  <c r="J128"/>
  <c r="BK100"/>
  <c i="6" r="BK137"/>
  <c r="J119"/>
  <c r="J97"/>
  <c r="BK128"/>
  <c r="BK113"/>
  <c r="BK98"/>
  <c r="J136"/>
  <c r="J108"/>
  <c r="J98"/>
  <c r="BK85"/>
  <c i="7" r="BK222"/>
  <c r="J186"/>
  <c r="J129"/>
  <c r="J227"/>
  <c r="J205"/>
  <c r="BK181"/>
  <c r="BK150"/>
  <c r="J109"/>
  <c r="BK198"/>
  <c r="BK164"/>
  <c r="J97"/>
  <c i="8" r="J153"/>
  <c r="J136"/>
  <c r="BK108"/>
  <c r="BK180"/>
  <c r="BK151"/>
  <c r="J130"/>
  <c r="J109"/>
  <c r="J181"/>
  <c r="BK159"/>
  <c r="J116"/>
  <c r="BK95"/>
  <c i="9" r="BK123"/>
  <c r="J90"/>
  <c r="J133"/>
  <c r="BK97"/>
  <c r="J119"/>
  <c r="BK92"/>
  <c i="10" r="J160"/>
  <c r="BK110"/>
  <c r="J151"/>
  <c r="BK137"/>
  <c r="BK113"/>
  <c r="BK154"/>
  <c r="J134"/>
  <c r="J107"/>
  <c r="BK166"/>
  <c r="BK128"/>
  <c i="2" r="J162"/>
  <c r="BK246"/>
  <c r="J201"/>
  <c r="BK160"/>
  <c r="BK124"/>
  <c r="J98"/>
  <c i="3" r="BK654"/>
  <c r="J590"/>
  <c r="J533"/>
  <c r="J502"/>
  <c r="J415"/>
  <c r="J370"/>
  <c r="BK236"/>
  <c r="BK164"/>
  <c r="J672"/>
  <c r="BK565"/>
  <c r="J467"/>
  <c r="J419"/>
  <c r="BK352"/>
  <c r="BK240"/>
  <c r="BK169"/>
  <c r="J124"/>
  <c r="BK646"/>
  <c r="BK559"/>
  <c r="BK486"/>
  <c r="J429"/>
  <c r="J334"/>
  <c r="J148"/>
  <c r="J609"/>
  <c r="BK481"/>
  <c r="BK399"/>
  <c r="J215"/>
  <c i="4" r="BK295"/>
  <c r="J246"/>
  <c r="BK222"/>
  <c r="BK194"/>
  <c r="J160"/>
  <c r="J127"/>
  <c r="BK103"/>
  <c r="J260"/>
  <c r="J226"/>
  <c r="BK196"/>
  <c r="BK180"/>
  <c r="BK146"/>
  <c r="BK118"/>
  <c r="J102"/>
  <c r="BK240"/>
  <c r="BK212"/>
  <c r="BK191"/>
  <c r="J159"/>
  <c r="BK148"/>
  <c r="J250"/>
  <c r="BK236"/>
  <c r="BK197"/>
  <c r="J157"/>
  <c r="J138"/>
  <c r="J113"/>
  <c i="5" r="J242"/>
  <c r="J213"/>
  <c r="J191"/>
  <c r="J166"/>
  <c r="J147"/>
  <c r="BK133"/>
  <c r="BK106"/>
  <c r="BK259"/>
  <c r="BK240"/>
  <c r="BK219"/>
  <c r="J186"/>
  <c r="BK164"/>
  <c r="J145"/>
  <c r="J115"/>
  <c r="BK262"/>
  <c r="BK216"/>
  <c r="BK194"/>
  <c r="BK180"/>
  <c r="J165"/>
  <c r="J133"/>
  <c r="BK104"/>
  <c r="J241"/>
  <c r="J231"/>
  <c r="J201"/>
  <c r="BK174"/>
  <c r="BK139"/>
  <c r="J113"/>
  <c i="6" r="BK129"/>
  <c r="BK120"/>
  <c r="J95"/>
  <c r="J83"/>
  <c r="J115"/>
  <c r="J93"/>
  <c r="BK134"/>
  <c r="BK118"/>
  <c r="BK97"/>
  <c r="J84"/>
  <c i="7" r="BK211"/>
  <c r="BK182"/>
  <c r="J127"/>
  <c r="BK225"/>
  <c r="BK212"/>
  <c r="J179"/>
  <c r="J133"/>
  <c r="BK193"/>
  <c r="J156"/>
  <c i="8" r="J155"/>
  <c r="J144"/>
  <c r="BK122"/>
  <c r="J107"/>
  <c r="J178"/>
  <c r="BK144"/>
  <c r="J124"/>
  <c r="J95"/>
  <c r="BK165"/>
  <c r="J135"/>
  <c r="BK110"/>
  <c i="9" r="J139"/>
  <c r="BK119"/>
  <c r="BK136"/>
  <c r="J121"/>
  <c r="J123"/>
  <c r="J97"/>
  <c i="10" r="J163"/>
  <c r="J136"/>
  <c r="J97"/>
  <c r="J135"/>
  <c r="BK111"/>
  <c r="J142"/>
  <c r="J123"/>
  <c r="J99"/>
  <c r="BK157"/>
  <c r="J122"/>
  <c r="BK109"/>
  <c i="2" r="BK162"/>
  <c i="3" r="BK530"/>
  <c r="BK154"/>
  <c r="J482"/>
  <c r="J129"/>
  <c r="BK676"/>
  <c r="BK586"/>
  <c r="J520"/>
  <c r="BK461"/>
  <c r="J404"/>
  <c r="BK337"/>
  <c r="J132"/>
  <c r="BK599"/>
  <c r="J488"/>
  <c r="BK415"/>
  <c r="J292"/>
  <c r="J181"/>
  <c i="4" r="J274"/>
  <c r="BK226"/>
  <c r="BK206"/>
  <c r="BK178"/>
  <c r="BK159"/>
  <c r="J131"/>
  <c r="J280"/>
  <c r="BK229"/>
  <c r="J202"/>
  <c r="J190"/>
  <c r="BK170"/>
  <c r="BK132"/>
  <c r="J103"/>
  <c r="J234"/>
  <c r="BK208"/>
  <c r="BK173"/>
  <c r="BK142"/>
  <c r="J136"/>
  <c r="J132"/>
  <c r="J125"/>
  <c r="J116"/>
  <c r="BK114"/>
  <c r="J111"/>
  <c r="BK107"/>
  <c r="J105"/>
  <c r="BK259"/>
  <c r="J252"/>
  <c r="J245"/>
  <c r="BK241"/>
  <c r="BK238"/>
  <c r="BK233"/>
  <c r="J223"/>
  <c r="BK213"/>
  <c r="BK198"/>
  <c r="BK190"/>
  <c r="J187"/>
  <c r="BK168"/>
  <c r="BK164"/>
  <c r="J155"/>
  <c r="J147"/>
  <c r="BK139"/>
  <c r="J134"/>
  <c r="BK125"/>
  <c r="BK116"/>
  <c r="BK108"/>
  <c i="5" r="J259"/>
  <c r="BK247"/>
  <c r="BK238"/>
  <c r="J233"/>
  <c r="BK222"/>
  <c r="J214"/>
  <c r="BK206"/>
  <c r="BK202"/>
  <c r="BK195"/>
  <c r="J181"/>
  <c r="J177"/>
  <c r="BK172"/>
  <c r="BK162"/>
  <c r="BK156"/>
  <c r="BK148"/>
  <c r="BK144"/>
  <c r="J141"/>
  <c r="BK135"/>
  <c r="BK128"/>
  <c r="BK121"/>
  <c r="J117"/>
  <c r="J114"/>
  <c r="J107"/>
  <c r="J102"/>
  <c r="BK95"/>
  <c r="J263"/>
  <c r="J251"/>
  <c r="J245"/>
  <c r="J236"/>
  <c r="BK229"/>
  <c r="J220"/>
  <c r="BK214"/>
  <c r="BK203"/>
  <c r="J196"/>
  <c r="BK185"/>
  <c r="BK173"/>
  <c r="J159"/>
  <c r="BK149"/>
  <c r="J135"/>
  <c r="BK131"/>
  <c r="J123"/>
  <c r="BK113"/>
  <c r="J103"/>
  <c r="BK92"/>
  <c r="J254"/>
  <c r="BK249"/>
  <c r="J234"/>
  <c r="J222"/>
  <c r="BK211"/>
  <c r="J205"/>
  <c r="J198"/>
  <c r="BK182"/>
  <c r="J162"/>
  <c r="J156"/>
  <c r="J149"/>
  <c r="J148"/>
  <c r="BK143"/>
  <c r="J91"/>
  <c r="BK257"/>
  <c r="BK252"/>
  <c r="BK251"/>
  <c r="BK245"/>
  <c r="J240"/>
  <c r="BK230"/>
  <c r="BK209"/>
  <c r="J197"/>
  <c r="J168"/>
  <c r="J153"/>
  <c r="BK118"/>
  <c r="BK105"/>
  <c r="J94"/>
  <c r="J90"/>
  <c i="6" r="J122"/>
  <c r="J110"/>
  <c r="J99"/>
  <c r="BK131"/>
  <c r="BK125"/>
  <c r="J117"/>
  <c r="BK89"/>
  <c r="BK123"/>
  <c r="J112"/>
  <c r="BK99"/>
  <c r="J89"/>
  <c i="7" r="BK235"/>
  <c r="BK219"/>
  <c r="J198"/>
  <c r="J153"/>
  <c r="J137"/>
  <c r="J235"/>
  <c r="J214"/>
  <c r="J209"/>
  <c r="J202"/>
  <c r="J112"/>
  <c r="BK204"/>
  <c r="BK179"/>
  <c r="J125"/>
  <c i="8" r="BK169"/>
  <c r="J162"/>
  <c r="J143"/>
  <c r="BK126"/>
  <c r="BK113"/>
  <c r="J186"/>
  <c r="BK171"/>
  <c r="J152"/>
  <c r="BK127"/>
  <c r="J115"/>
  <c r="J102"/>
  <c r="J180"/>
  <c r="J169"/>
  <c r="BK161"/>
  <c r="J142"/>
  <c r="BK106"/>
  <c i="9" r="BK133"/>
  <c r="J107"/>
  <c r="J92"/>
  <c r="BK131"/>
  <c r="J105"/>
  <c r="BK121"/>
  <c r="BK103"/>
  <c i="10" r="J166"/>
  <c r="J157"/>
  <c r="J131"/>
  <c r="BK105"/>
  <c r="J155"/>
  <c r="BK138"/>
  <c r="BK124"/>
  <c r="BK99"/>
  <c r="BK155"/>
  <c r="BK140"/>
  <c r="BK131"/>
  <c r="J119"/>
  <c r="J103"/>
  <c r="J169"/>
  <c r="J153"/>
  <c r="BK134"/>
  <c r="J113"/>
  <c i="11" r="J87"/>
  <c r="BK94"/>
  <c i="2" r="J246"/>
  <c r="J186"/>
  <c i="1" r="AS54"/>
  <c i="2" r="J113"/>
  <c r="J94"/>
  <c i="3" r="J676"/>
  <c r="J588"/>
  <c r="BK551"/>
  <c r="J529"/>
  <c r="J505"/>
  <c r="J448"/>
  <c r="J399"/>
  <c r="J349"/>
  <c r="J254"/>
  <c r="J228"/>
  <c r="J159"/>
  <c r="BK132"/>
  <c r="BK594"/>
  <c r="J539"/>
  <c r="BK515"/>
  <c r="J461"/>
  <c r="J426"/>
  <c r="BK392"/>
  <c r="BK370"/>
  <c r="BK247"/>
  <c r="J189"/>
  <c r="J164"/>
  <c r="J109"/>
  <c r="J674"/>
  <c r="J611"/>
  <c r="BK561"/>
  <c r="BK519"/>
  <c r="J487"/>
  <c r="BK452"/>
  <c r="J408"/>
  <c r="BK361"/>
  <c r="BK242"/>
  <c r="BK150"/>
  <c r="BK105"/>
  <c r="J559"/>
  <c r="BK508"/>
  <c r="BK448"/>
  <c r="BK412"/>
  <c r="J302"/>
  <c r="J201"/>
  <c i="4" r="BK298"/>
  <c r="BK280"/>
  <c r="BK248"/>
  <c r="J231"/>
  <c r="J216"/>
  <c r="J196"/>
  <c r="J162"/>
  <c r="J141"/>
  <c r="J100"/>
  <c r="BK253"/>
  <c r="J214"/>
  <c r="BK186"/>
  <c r="J168"/>
  <c r="BK133"/>
  <c r="BK99"/>
  <c r="J239"/>
  <c r="BK210"/>
  <c r="BK165"/>
  <c r="BK143"/>
  <c r="J253"/>
  <c r="BK234"/>
  <c r="J203"/>
  <c r="J165"/>
  <c r="BK141"/>
  <c r="J120"/>
  <c i="5" r="BK248"/>
  <c r="BK215"/>
  <c r="BK192"/>
  <c r="BK170"/>
  <c r="BK145"/>
  <c r="BK129"/>
  <c r="BK115"/>
  <c r="BK98"/>
  <c r="BK241"/>
  <c r="J215"/>
  <c r="BK191"/>
  <c r="J138"/>
  <c r="BK124"/>
  <c r="BK99"/>
  <c r="BK250"/>
  <c r="J208"/>
  <c r="BK179"/>
  <c r="BK159"/>
  <c r="J129"/>
  <c r="BK90"/>
  <c r="J237"/>
  <c r="J221"/>
  <c r="J195"/>
  <c r="BK184"/>
  <c r="BK158"/>
  <c r="BK107"/>
  <c i="6" r="BK138"/>
  <c r="BK117"/>
  <c r="J92"/>
  <c r="J138"/>
  <c r="J129"/>
  <c r="BK103"/>
  <c r="J91"/>
  <c r="J126"/>
  <c r="BK110"/>
  <c r="J87"/>
  <c i="7" r="BK223"/>
  <c r="BK205"/>
  <c r="J139"/>
  <c r="BK102"/>
  <c r="J216"/>
  <c r="J193"/>
  <c r="BK144"/>
  <c r="BK125"/>
  <c r="BK190"/>
  <c r="BK148"/>
  <c i="8" r="J166"/>
  <c r="J140"/>
  <c r="BK118"/>
  <c r="J100"/>
  <c r="J165"/>
  <c r="J139"/>
  <c r="J118"/>
  <c r="BK187"/>
  <c r="J164"/>
  <c r="BK114"/>
  <c i="10" r="J138"/>
  <c r="BK160"/>
  <c r="BK129"/>
  <c r="J167"/>
  <c r="J137"/>
  <c r="BK122"/>
  <c r="BK173"/>
  <c r="BK142"/>
  <c r="BK125"/>
  <c r="BK107"/>
  <c i="11" r="BK92"/>
  <c r="BK90"/>
  <c i="2" r="J206"/>
  <c r="BK189"/>
  <c r="J230"/>
  <c r="J189"/>
  <c r="BK168"/>
  <c r="J148"/>
  <c r="J124"/>
  <c i="3" r="J764"/>
  <c r="BK609"/>
  <c r="J552"/>
  <c r="J508"/>
  <c r="BK423"/>
  <c r="BK379"/>
  <c r="J247"/>
  <c r="BK173"/>
  <c r="BK674"/>
  <c r="BK590"/>
  <c r="J470"/>
  <c r="J423"/>
  <c r="J341"/>
  <c r="BK215"/>
  <c r="J154"/>
  <c r="BK668"/>
  <c r="J565"/>
  <c r="J518"/>
  <c r="J455"/>
  <c r="BK426"/>
  <c r="BK323"/>
  <c r="J126"/>
  <c r="J594"/>
  <c r="BK505"/>
  <c r="BK419"/>
  <c r="BK219"/>
  <c i="4" r="J298"/>
  <c r="BK247"/>
  <c r="J225"/>
  <c r="BK199"/>
  <c r="J176"/>
  <c r="BK147"/>
  <c r="BK121"/>
  <c r="BK292"/>
  <c r="BK245"/>
  <c r="BK215"/>
  <c r="J199"/>
  <c r="BK176"/>
  <c r="BK137"/>
  <c r="J114"/>
  <c r="BK268"/>
  <c r="J232"/>
  <c r="BK205"/>
  <c r="BK174"/>
  <c r="BK150"/>
  <c r="J292"/>
  <c r="J248"/>
  <c r="BK225"/>
  <c r="J193"/>
  <c r="BK158"/>
  <c r="J137"/>
  <c r="J115"/>
  <c i="5" r="J246"/>
  <c r="BK218"/>
  <c r="BK200"/>
  <c r="J174"/>
  <c r="BK146"/>
  <c r="BK134"/>
  <c r="J116"/>
  <c r="J99"/>
  <c r="J247"/>
  <c r="J226"/>
  <c r="BK204"/>
  <c r="J161"/>
  <c r="BK140"/>
  <c r="BK111"/>
  <c r="J260"/>
  <c r="J223"/>
  <c r="BK181"/>
  <c r="J163"/>
  <c r="BK127"/>
  <c r="J262"/>
  <c r="BK234"/>
  <c r="BK217"/>
  <c r="J192"/>
  <c r="J170"/>
  <c r="J137"/>
  <c r="J109"/>
  <c r="J92"/>
  <c i="6" r="J125"/>
  <c r="J103"/>
  <c r="BK84"/>
  <c r="J118"/>
  <c r="J102"/>
  <c r="BK83"/>
  <c r="BK127"/>
  <c r="BK104"/>
  <c r="BK91"/>
  <c i="7" r="BK227"/>
  <c r="BK194"/>
  <c r="J148"/>
  <c r="BK232"/>
  <c r="BK200"/>
  <c r="BK178"/>
  <c r="J141"/>
  <c r="BK216"/>
  <c r="J188"/>
  <c r="BK153"/>
  <c i="8" r="J173"/>
  <c r="BK146"/>
  <c r="BK123"/>
  <c r="BK102"/>
  <c r="BK166"/>
  <c r="BK142"/>
  <c r="J123"/>
  <c r="J187"/>
  <c r="BK167"/>
  <c r="J127"/>
  <c r="J103"/>
  <c i="9" r="BK130"/>
  <c r="J111"/>
  <c r="J125"/>
  <c r="J130"/>
  <c r="BK111"/>
  <c i="10" r="J175"/>
  <c r="J154"/>
  <c r="J127"/>
  <c r="J170"/>
  <c r="J130"/>
  <c r="BK97"/>
  <c r="J148"/>
  <c r="BK126"/>
  <c r="BK101"/>
  <c r="BK170"/>
  <c r="BK115"/>
  <c i="2" r="BK193"/>
  <c r="BK230"/>
  <c r="BK186"/>
  <c r="J152"/>
  <c r="J140"/>
  <c r="BK109"/>
  <c i="3" r="BK691"/>
  <c r="J583"/>
  <c r="BK518"/>
  <c r="BK482"/>
  <c r="BK404"/>
  <c r="J337"/>
  <c r="J219"/>
  <c r="J136"/>
  <c r="J654"/>
  <c r="J530"/>
  <c r="J442"/>
  <c r="BK395"/>
  <c r="J343"/>
  <c r="BK197"/>
  <c r="BK159"/>
  <c r="J703"/>
  <c r="BK603"/>
  <c r="BK543"/>
  <c r="BK511"/>
  <c r="J440"/>
  <c r="J345"/>
  <c r="J169"/>
  <c r="BK764"/>
  <c r="J547"/>
  <c r="BK455"/>
  <c r="J352"/>
  <c r="J197"/>
  <c i="4" r="J271"/>
  <c r="J237"/>
  <c r="J212"/>
  <c r="BK177"/>
  <c r="J154"/>
  <c r="BK109"/>
  <c r="BK265"/>
  <c r="BK246"/>
  <c r="J208"/>
  <c r="BK185"/>
  <c r="BK175"/>
  <c r="BK126"/>
  <c r="J109"/>
  <c r="J283"/>
  <c r="BK231"/>
  <c r="BK207"/>
  <c r="J180"/>
  <c r="J152"/>
  <c r="BK264"/>
  <c r="J243"/>
  <c r="BK220"/>
  <c r="J179"/>
  <c r="J143"/>
  <c r="J124"/>
  <c r="J101"/>
  <c i="5" r="BK220"/>
  <c r="J204"/>
  <c r="J173"/>
  <c r="J155"/>
  <c r="BK137"/>
  <c r="BK122"/>
  <c r="J101"/>
  <c r="BK94"/>
  <c r="J232"/>
  <c r="BK197"/>
  <c r="J172"/>
  <c r="BK142"/>
  <c r="BK110"/>
  <c r="BK263"/>
  <c r="BK224"/>
  <c r="BK189"/>
  <c r="J171"/>
  <c r="BK153"/>
  <c r="BK114"/>
  <c r="J258"/>
  <c r="BK235"/>
  <c r="J210"/>
  <c r="J189"/>
  <c r="BK169"/>
  <c r="J130"/>
  <c r="J106"/>
  <c r="BK93"/>
  <c i="6" r="BK126"/>
  <c r="BK100"/>
  <c r="BK135"/>
  <c r="J120"/>
  <c r="BK101"/>
  <c r="BK82"/>
  <c r="J124"/>
  <c r="J114"/>
  <c r="BK88"/>
  <c i="7" r="J230"/>
  <c r="BK188"/>
  <c r="BK156"/>
  <c r="J238"/>
  <c r="J218"/>
  <c r="BK186"/>
  <c r="J164"/>
  <c r="J207"/>
  <c r="BK166"/>
  <c r="BK116"/>
  <c i="8" r="BK149"/>
  <c r="BK133"/>
  <c r="J104"/>
  <c r="J167"/>
  <c r="BK140"/>
  <c r="BK119"/>
  <c r="BK105"/>
  <c r="J176"/>
  <c r="BK152"/>
  <c r="J119"/>
  <c r="BK100"/>
  <c i="9" r="J127"/>
  <c r="BK100"/>
  <c r="BK128"/>
  <c r="BK88"/>
  <c r="BK90"/>
  <c i="10" r="BK156"/>
  <c r="J116"/>
  <c r="BK146"/>
  <c r="J117"/>
  <c r="J156"/>
  <c r="J129"/>
  <c r="BK106"/>
  <c r="BK167"/>
  <c r="J140"/>
  <c r="J114"/>
  <c i="2" r="J225"/>
  <c r="J95"/>
  <c i="3" r="BK374"/>
  <c r="J519"/>
  <c r="BK334"/>
  <c r="J700"/>
  <c r="J607"/>
  <c r="BK533"/>
  <c r="J481"/>
  <c r="BK432"/>
  <c r="BK349"/>
  <c r="J236"/>
  <c r="J113"/>
  <c r="J555"/>
  <c r="BK440"/>
  <c r="BK228"/>
  <c r="J120"/>
  <c i="4" r="BK260"/>
  <c r="J235"/>
  <c r="J215"/>
  <c r="J186"/>
  <c r="J173"/>
  <c r="J146"/>
  <c r="J107"/>
  <c r="BK251"/>
  <c r="J217"/>
  <c r="J197"/>
  <c r="J183"/>
  <c r="BK160"/>
  <c r="BK124"/>
  <c r="BK110"/>
  <c r="J265"/>
  <c r="J229"/>
  <c r="BK203"/>
  <c r="BK163"/>
  <c r="J140"/>
  <c r="J133"/>
  <c r="J129"/>
  <c r="J119"/>
  <c i="5" r="J224"/>
  <c r="J218"/>
  <c r="BK207"/>
  <c r="J200"/>
  <c r="BK175"/>
  <c r="BK165"/>
  <c r="BK141"/>
  <c r="J132"/>
  <c r="J108"/>
  <c r="BK96"/>
  <c i="6" r="J134"/>
  <c r="J116"/>
  <c r="J104"/>
  <c r="J94"/>
  <c r="BK136"/>
  <c r="J121"/>
  <c r="BK112"/>
  <c r="J85"/>
  <c r="BK116"/>
  <c r="BK109"/>
  <c r="J105"/>
  <c r="BK95"/>
  <c i="7" r="J225"/>
  <c r="BK207"/>
  <c r="BK170"/>
  <c r="BK146"/>
  <c r="J116"/>
  <c r="J103"/>
  <c r="J219"/>
  <c r="BK191"/>
  <c r="J212"/>
  <c r="J191"/>
  <c r="BK162"/>
  <c r="J144"/>
  <c r="BK97"/>
  <c i="8" r="J151"/>
  <c r="J137"/>
  <c r="J120"/>
  <c r="J105"/>
  <c r="BK181"/>
  <c r="BK162"/>
  <c r="J147"/>
  <c r="J141"/>
  <c r="BK137"/>
  <c r="J121"/>
  <c r="BK107"/>
  <c r="BK186"/>
  <c r="BK174"/>
  <c r="BK155"/>
  <c r="BK124"/>
  <c r="BK120"/>
  <c r="BK111"/>
  <c r="J98"/>
  <c i="9" r="J128"/>
  <c r="BK112"/>
  <c r="BK115"/>
  <c r="BK117"/>
  <c r="J94"/>
  <c r="BK127"/>
  <c r="J115"/>
  <c r="BK94"/>
  <c i="10" r="BK161"/>
  <c r="J146"/>
  <c r="BK114"/>
  <c r="J172"/>
  <c r="BK147"/>
  <c r="BK132"/>
  <c r="J115"/>
  <c r="BK168"/>
  <c r="BK151"/>
  <c r="BK135"/>
  <c r="BK127"/>
  <c r="J109"/>
  <c r="J98"/>
  <c r="BK165"/>
  <c r="J144"/>
  <c r="J124"/>
  <c r="J108"/>
  <c i="11" r="J90"/>
  <c i="2" r="BK201"/>
  <c r="J193"/>
  <c r="BK176"/>
  <c r="J164"/>
  <c r="BK152"/>
  <c r="BK148"/>
  <c r="J144"/>
  <c r="BK135"/>
  <c r="BK117"/>
  <c r="BK98"/>
  <c i="3" r="BK696"/>
  <c r="BK649"/>
  <c r="J561"/>
  <c r="BK539"/>
  <c r="J517"/>
  <c r="BK488"/>
  <c r="J457"/>
  <c r="BK408"/>
  <c r="J375"/>
  <c r="J330"/>
  <c r="J242"/>
  <c r="BK210"/>
  <c r="J691"/>
  <c r="J668"/>
  <c r="BK644"/>
  <c r="BK523"/>
  <c r="BK474"/>
  <c r="BK434"/>
  <c r="J412"/>
  <c r="BK387"/>
  <c r="BK345"/>
  <c r="J211"/>
  <c r="J177"/>
  <c r="J150"/>
  <c r="J696"/>
  <c r="BK651"/>
  <c r="J596"/>
  <c r="BK529"/>
  <c r="BK517"/>
  <c r="J474"/>
  <c r="J434"/>
  <c r="J380"/>
  <c r="BK330"/>
  <c r="J185"/>
  <c r="BK120"/>
  <c r="J646"/>
  <c r="J543"/>
  <c r="BK477"/>
  <c r="J385"/>
  <c r="BK232"/>
  <c r="BK148"/>
  <c i="4" r="J295"/>
  <c r="BK223"/>
  <c r="J210"/>
  <c r="J175"/>
  <c r="J150"/>
  <c r="BK113"/>
  <c r="BK262"/>
  <c r="BK237"/>
  <c r="J200"/>
  <c r="J194"/>
  <c r="BK179"/>
  <c r="BK144"/>
  <c r="BK111"/>
  <c r="BK277"/>
  <c r="BK228"/>
  <c r="J204"/>
  <c r="BK193"/>
  <c r="BK162"/>
  <c r="BK149"/>
  <c r="J261"/>
  <c r="J240"/>
  <c r="BK214"/>
  <c r="BK188"/>
  <c r="BK156"/>
  <c r="J135"/>
  <c r="BK112"/>
  <c i="5" r="BK239"/>
  <c r="J209"/>
  <c r="J180"/>
  <c r="BK161"/>
  <c r="J142"/>
  <c r="J124"/>
  <c r="BK109"/>
  <c r="BK255"/>
  <c r="BK233"/>
  <c r="BK210"/>
  <c r="BK183"/>
  <c r="BK166"/>
  <c r="J121"/>
  <c r="BK258"/>
  <c r="J248"/>
  <c r="J217"/>
  <c r="BK187"/>
  <c r="J169"/>
  <c r="J151"/>
  <c r="J110"/>
  <c r="BK253"/>
  <c r="BK232"/>
  <c r="BK213"/>
  <c r="J188"/>
  <c r="J167"/>
  <c r="BK117"/>
  <c r="BK97"/>
  <c i="6" r="J127"/>
  <c r="J111"/>
  <c r="J86"/>
  <c r="BK124"/>
  <c r="BK92"/>
  <c r="BK119"/>
  <c r="BK107"/>
  <c r="BK106"/>
  <c i="7" r="BK218"/>
  <c r="J162"/>
  <c r="BK133"/>
  <c r="J223"/>
  <c r="J204"/>
  <c r="J182"/>
  <c r="BK137"/>
  <c r="BK103"/>
  <c r="BK174"/>
  <c r="J107"/>
  <c i="8" r="J160"/>
  <c r="BK135"/>
  <c r="J111"/>
  <c r="J183"/>
  <c r="BK153"/>
  <c r="BK136"/>
  <c r="BK103"/>
  <c r="BK178"/>
  <c r="J156"/>
  <c r="BK130"/>
  <c r="BK101"/>
  <c i="10" r="BK108"/>
  <c r="J149"/>
  <c r="BK133"/>
  <c r="BK112"/>
  <c r="BK144"/>
  <c r="J128"/>
  <c r="J100"/>
  <c r="J161"/>
  <c r="BK116"/>
  <c i="11" r="J94"/>
  <c r="J92"/>
  <c i="2" r="BK164"/>
  <c r="BK234"/>
  <c r="J214"/>
  <c r="J171"/>
  <c r="J160"/>
  <c r="J135"/>
  <c r="J109"/>
  <c i="3" r="BK672"/>
  <c r="J586"/>
  <c r="J516"/>
  <c r="J499"/>
  <c r="J406"/>
  <c r="BK343"/>
  <c r="J232"/>
  <c r="J142"/>
  <c r="J651"/>
  <c r="BK535"/>
  <c r="J444"/>
  <c r="BK406"/>
  <c r="BK375"/>
  <c r="BK193"/>
  <c r="J165"/>
  <c r="J105"/>
  <c r="J644"/>
  <c r="J551"/>
  <c r="J477"/>
  <c r="J383"/>
  <c r="BK341"/>
  <c r="BK165"/>
  <c r="J679"/>
  <c r="BK516"/>
  <c r="BK444"/>
  <c r="J361"/>
  <c r="J193"/>
  <c i="4" r="BK283"/>
  <c r="J238"/>
  <c r="J218"/>
  <c r="J185"/>
  <c r="J163"/>
  <c r="BK140"/>
  <c r="J104"/>
  <c r="J259"/>
  <c r="J219"/>
  <c r="BK201"/>
  <c r="BK184"/>
  <c r="BK152"/>
  <c r="BK120"/>
  <c r="BK100"/>
  <c r="J241"/>
  <c r="BK211"/>
  <c r="BK187"/>
  <c r="BK157"/>
  <c r="J262"/>
  <c r="BK239"/>
  <c r="J206"/>
  <c r="J167"/>
  <c r="J142"/>
  <c r="J121"/>
  <c i="5" r="J256"/>
  <c r="BK228"/>
  <c r="BK205"/>
  <c r="J179"/>
  <c r="BK157"/>
  <c r="J139"/>
  <c r="BK120"/>
  <c r="J105"/>
  <c r="BK254"/>
  <c r="J235"/>
  <c r="J212"/>
  <c r="BK168"/>
  <c r="J144"/>
  <c r="BK116"/>
  <c r="BK91"/>
  <c r="J253"/>
  <c r="BK188"/>
  <c r="BK177"/>
  <c r="J158"/>
  <c r="J131"/>
  <c r="J100"/>
  <c r="J238"/>
  <c r="BK223"/>
  <c r="BK198"/>
  <c r="BK178"/>
  <c r="J140"/>
  <c r="J120"/>
  <c r="J95"/>
  <c i="6" r="J131"/>
  <c r="J109"/>
  <c r="J90"/>
  <c r="BK122"/>
  <c r="J107"/>
  <c r="BK87"/>
  <c r="BK130"/>
  <c r="BK121"/>
  <c r="BK94"/>
  <c r="J82"/>
  <c i="7" r="BK202"/>
  <c r="BK176"/>
  <c r="BK109"/>
  <c r="J222"/>
  <c r="J190"/>
  <c r="J166"/>
  <c r="BK127"/>
  <c r="BK209"/>
  <c r="J176"/>
  <c r="J102"/>
  <c i="8" r="J161"/>
  <c r="BK141"/>
  <c r="BK115"/>
  <c r="BK98"/>
  <c r="BK156"/>
  <c r="BK138"/>
  <c r="BK116"/>
  <c r="J101"/>
  <c r="BK173"/>
  <c r="BK139"/>
  <c r="BK109"/>
  <c i="9" r="J136"/>
  <c r="J103"/>
  <c r="BK139"/>
  <c r="J112"/>
  <c r="BK125"/>
  <c r="BK105"/>
  <c i="10" r="J165"/>
  <c r="BK139"/>
  <c r="J101"/>
  <c r="J145"/>
  <c r="BK123"/>
  <c r="BK163"/>
  <c r="J139"/>
  <c r="BK117"/>
  <c r="BK175"/>
  <c r="BK141"/>
  <c r="BK103"/>
  <c i="2" r="BK95"/>
  <c r="BK214"/>
  <c r="J176"/>
  <c r="BK144"/>
  <c r="J117"/>
  <c i="3" r="J761"/>
  <c r="BK607"/>
  <c r="BK547"/>
  <c r="J511"/>
  <c r="J452"/>
  <c r="BK385"/>
  <c r="BK292"/>
  <c r="BK177"/>
  <c r="BK703"/>
  <c r="BK611"/>
  <c r="J486"/>
  <c r="BK429"/>
  <c r="BK380"/>
  <c r="J323"/>
  <c r="BK181"/>
  <c r="BK142"/>
  <c r="BK679"/>
  <c r="BK588"/>
  <c r="J523"/>
  <c r="BK470"/>
  <c r="J395"/>
  <c r="BK254"/>
  <c r="BK117"/>
  <c r="BK583"/>
  <c r="J515"/>
  <c r="BK436"/>
  <c r="BK283"/>
  <c r="BK136"/>
  <c i="4" r="BK255"/>
  <c r="J228"/>
  <c r="BK200"/>
  <c r="J184"/>
  <c r="J139"/>
  <c r="J118"/>
  <c r="J99"/>
  <c r="J254"/>
  <c r="BK216"/>
  <c r="BK192"/>
  <c r="J166"/>
  <c r="BK136"/>
  <c r="BK115"/>
  <c r="BK254"/>
  <c r="J222"/>
  <c r="BK202"/>
  <c r="J170"/>
  <c r="BK102"/>
  <c r="J257"/>
  <c r="BK230"/>
  <c r="J189"/>
  <c r="BK151"/>
  <c r="BK130"/>
  <c i="5" r="J255"/>
  <c r="BK231"/>
  <c r="J207"/>
  <c r="J178"/>
  <c r="BK160"/>
  <c r="J143"/>
  <c r="J125"/>
  <c r="J111"/>
  <c r="J252"/>
  <c r="J227"/>
  <c r="J211"/>
  <c r="J176"/>
  <c r="J157"/>
  <c r="BK125"/>
  <c r="J96"/>
  <c r="J239"/>
  <c r="BK201"/>
  <c r="BK186"/>
  <c r="J160"/>
  <c r="BK130"/>
  <c r="J98"/>
  <c r="J249"/>
  <c r="BK227"/>
  <c r="J194"/>
  <c r="J185"/>
  <c r="BK150"/>
  <c r="J122"/>
  <c r="BK101"/>
  <c i="6" r="J135"/>
  <c r="J113"/>
  <c r="J88"/>
  <c r="J130"/>
  <c r="BK111"/>
  <c r="BK90"/>
  <c r="J128"/>
  <c r="BK102"/>
  <c r="BK93"/>
  <c i="7" r="BK238"/>
  <c r="J200"/>
  <c r="J174"/>
  <c r="BK107"/>
  <c r="BK230"/>
  <c r="J194"/>
  <c r="J170"/>
  <c r="J100"/>
  <c r="J178"/>
  <c r="BK141"/>
  <c i="8" r="BK164"/>
  <c r="J138"/>
  <c r="J114"/>
  <c r="J184"/>
  <c r="J149"/>
  <c r="J133"/>
  <c r="J113"/>
  <c r="BK183"/>
  <c r="BK160"/>
  <c r="BK121"/>
  <c r="BK104"/>
  <c i="9" r="J131"/>
  <c r="BK109"/>
  <c r="J88"/>
  <c r="BK107"/>
  <c r="J117"/>
  <c i="10" r="J173"/>
  <c r="BK145"/>
  <c r="J106"/>
  <c r="BK153"/>
  <c r="J125"/>
  <c r="BK169"/>
  <c r="BK136"/>
  <c r="J112"/>
  <c r="BK172"/>
  <c r="J147"/>
  <c r="BK130"/>
  <c r="BK100"/>
  <c i="3" r="BK700"/>
  <c r="J388"/>
  <c r="BK129"/>
  <c r="J367"/>
  <c r="BK113"/>
  <c r="J649"/>
  <c r="BK555"/>
  <c r="BK499"/>
  <c r="BK442"/>
  <c r="J379"/>
  <c r="BK302"/>
  <c r="J173"/>
  <c r="BK761"/>
  <c r="BK463"/>
  <c r="BK383"/>
  <c r="J210"/>
  <c i="4" r="J286"/>
  <c r="BK243"/>
  <c r="BK219"/>
  <c r="J182"/>
  <c r="BK153"/>
  <c r="J122"/>
  <c r="BK271"/>
  <c r="J236"/>
  <c r="J213"/>
  <c r="J188"/>
  <c r="J178"/>
  <c r="BK138"/>
  <c r="BK117"/>
  <c r="BK286"/>
  <c r="BK242"/>
  <c r="J220"/>
  <c r="BK189"/>
  <c r="J151"/>
  <c r="BK134"/>
  <c r="BK131"/>
  <c r="BK122"/>
  <c r="J117"/>
  <c r="J112"/>
  <c r="J108"/>
  <c r="BK106"/>
  <c r="BK101"/>
  <c r="J242"/>
  <c r="J201"/>
  <c r="BK155"/>
  <c r="BK135"/>
  <c r="BK274"/>
  <c r="BK257"/>
  <c r="J230"/>
  <c r="BK204"/>
  <c r="J198"/>
  <c r="J181"/>
  <c r="J153"/>
  <c r="BK119"/>
  <c r="BK104"/>
  <c r="BK252"/>
  <c r="BK217"/>
  <c r="BK182"/>
  <c r="BK154"/>
  <c r="J277"/>
  <c r="J247"/>
  <c r="J224"/>
  <c r="J192"/>
  <c r="J177"/>
  <c r="J148"/>
  <c r="J126"/>
  <c i="5" r="BK260"/>
  <c r="J230"/>
  <c r="BK196"/>
  <c r="BK176"/>
  <c r="J150"/>
  <c r="J136"/>
  <c r="J118"/>
  <c r="J104"/>
  <c r="BK246"/>
  <c r="BK221"/>
  <c r="J202"/>
  <c r="J175"/>
  <c r="J134"/>
  <c r="J112"/>
  <c r="BK256"/>
  <c r="BK226"/>
  <c r="J183"/>
  <c r="J164"/>
  <c r="BK132"/>
  <c r="BK103"/>
  <c r="BK242"/>
  <c r="J228"/>
  <c r="BK208"/>
  <c r="BK171"/>
  <c r="BK138"/>
  <c r="J127"/>
  <c r="BK102"/>
  <c i="6" r="J132"/>
  <c r="J123"/>
  <c r="BK105"/>
  <c r="BK132"/>
  <c r="BK114"/>
  <c r="BK108"/>
  <c r="J100"/>
  <c r="BK86"/>
  <c r="BK115"/>
  <c r="J101"/>
  <c i="7" r="J232"/>
  <c r="J181"/>
  <c r="J150"/>
  <c r="BK112"/>
  <c r="J211"/>
  <c r="J160"/>
  <c r="BK129"/>
  <c r="BK214"/>
  <c r="BK160"/>
  <c r="BK139"/>
  <c i="8" r="BK176"/>
  <c r="J148"/>
  <c r="J106"/>
  <c r="J174"/>
  <c r="BK148"/>
  <c r="BK143"/>
  <c r="J126"/>
  <c r="J110"/>
  <c r="J171"/>
  <c r="J146"/>
  <c r="J108"/>
  <c i="10" r="J126"/>
  <c r="BK98"/>
  <c r="J141"/>
  <c r="BK119"/>
  <c r="BK152"/>
  <c r="J132"/>
  <c r="J105"/>
  <c r="J168"/>
  <c r="J152"/>
  <c r="J133"/>
  <c r="J111"/>
  <c i="11" r="BK87"/>
  <c i="2" l="1" r="P229"/>
  <c r="T229"/>
  <c r="R229"/>
  <c r="BK93"/>
  <c r="T93"/>
  <c r="R159"/>
  <c r="T188"/>
  <c r="R213"/>
  <c i="3" r="BK104"/>
  <c r="J104"/>
  <c r="J61"/>
  <c r="T104"/>
  <c r="P131"/>
  <c r="T131"/>
  <c r="T158"/>
  <c r="R246"/>
  <c r="P382"/>
  <c r="P386"/>
  <c r="BK403"/>
  <c r="J403"/>
  <c r="J67"/>
  <c r="T403"/>
  <c r="R418"/>
  <c r="P435"/>
  <c r="BK476"/>
  <c r="J476"/>
  <c r="J75"/>
  <c r="R476"/>
  <c r="P532"/>
  <c r="T532"/>
  <c r="R554"/>
  <c r="P598"/>
  <c r="BK653"/>
  <c r="J653"/>
  <c r="J79"/>
  <c r="R653"/>
  <c r="P695"/>
  <c r="T702"/>
  <c i="4" r="T98"/>
  <c r="P123"/>
  <c r="T123"/>
  <c r="R128"/>
  <c r="R145"/>
  <c r="P161"/>
  <c r="T161"/>
  <c r="R172"/>
  <c r="P209"/>
  <c r="T209"/>
  <c r="P221"/>
  <c r="T221"/>
  <c r="P227"/>
  <c r="T227"/>
  <c r="P244"/>
  <c r="T244"/>
  <c r="P249"/>
  <c r="T249"/>
  <c r="BK258"/>
  <c r="J258"/>
  <c r="J75"/>
  <c r="R258"/>
  <c r="BK263"/>
  <c r="J263"/>
  <c r="J76"/>
  <c r="R263"/>
  <c i="5" r="T89"/>
  <c r="R119"/>
  <c r="T119"/>
  <c r="BK152"/>
  <c r="J152"/>
  <c r="J63"/>
  <c r="R152"/>
  <c r="P190"/>
  <c r="R190"/>
  <c r="T199"/>
  <c r="T225"/>
  <c r="T243"/>
  <c r="R261"/>
  <c i="6" r="R96"/>
  <c r="R81"/>
  <c r="R133"/>
  <c i="7" r="P136"/>
  <c r="BK221"/>
  <c r="J221"/>
  <c r="J71"/>
  <c i="8" r="BK132"/>
  <c r="J132"/>
  <c r="J66"/>
  <c r="T185"/>
  <c i="10" r="BK121"/>
  <c r="J121"/>
  <c r="J66"/>
  <c r="T164"/>
  <c i="2" r="P159"/>
  <c r="P213"/>
  <c i="3" r="P158"/>
  <c r="BK386"/>
  <c r="J386"/>
  <c r="J66"/>
  <c r="BK469"/>
  <c r="J469"/>
  <c r="J74"/>
  <c r="BK702"/>
  <c r="J702"/>
  <c r="J81"/>
  <c i="6" r="BK96"/>
  <c r="J96"/>
  <c r="J60"/>
  <c r="BK133"/>
  <c r="J133"/>
  <c r="J61"/>
  <c i="7" r="T101"/>
  <c r="P124"/>
  <c r="BK136"/>
  <c r="J136"/>
  <c r="J69"/>
  <c r="T136"/>
  <c r="R155"/>
  <c r="T221"/>
  <c r="T229"/>
  <c i="8" r="BK97"/>
  <c r="J97"/>
  <c r="J61"/>
  <c r="P97"/>
  <c r="BK112"/>
  <c r="J112"/>
  <c r="J62"/>
  <c r="BK117"/>
  <c r="J117"/>
  <c r="J63"/>
  <c r="T117"/>
  <c r="R125"/>
  <c r="P132"/>
  <c r="BK154"/>
  <c r="J154"/>
  <c r="J67"/>
  <c r="R154"/>
  <c r="P158"/>
  <c r="BK163"/>
  <c r="J163"/>
  <c r="J69"/>
  <c r="T163"/>
  <c r="R168"/>
  <c r="P175"/>
  <c r="BK182"/>
  <c r="J182"/>
  <c r="J72"/>
  <c r="R182"/>
  <c r="P185"/>
  <c i="9" r="BK87"/>
  <c r="T87"/>
  <c r="BK114"/>
  <c r="J114"/>
  <c r="J63"/>
  <c r="T114"/>
  <c i="10" r="P96"/>
  <c r="BK104"/>
  <c r="J104"/>
  <c r="J63"/>
  <c r="T104"/>
  <c r="T121"/>
  <c r="R143"/>
  <c r="T150"/>
  <c i="2" r="P93"/>
  <c r="P92"/>
  <c r="BK159"/>
  <c r="J159"/>
  <c r="J62"/>
  <c r="BK188"/>
  <c r="J188"/>
  <c r="J66"/>
  <c r="R188"/>
  <c r="R174"/>
  <c r="T213"/>
  <c i="3" r="R104"/>
  <c r="BK131"/>
  <c r="J131"/>
  <c r="J62"/>
  <c r="R131"/>
  <c r="BK246"/>
  <c r="J246"/>
  <c r="J64"/>
  <c r="P246"/>
  <c r="BK382"/>
  <c r="J382"/>
  <c r="J65"/>
  <c r="R382"/>
  <c r="R386"/>
  <c r="P403"/>
  <c r="P418"/>
  <c r="BK435"/>
  <c r="J435"/>
  <c r="J73"/>
  <c r="R435"/>
  <c r="P469"/>
  <c r="R469"/>
  <c r="P476"/>
  <c r="BK532"/>
  <c r="J532"/>
  <c r="J76"/>
  <c r="BK554"/>
  <c r="J554"/>
  <c r="J77"/>
  <c r="BK598"/>
  <c r="J598"/>
  <c r="J78"/>
  <c r="R598"/>
  <c r="T653"/>
  <c r="R695"/>
  <c r="R702"/>
  <c i="4" r="R98"/>
  <c r="BK128"/>
  <c r="J128"/>
  <c r="J63"/>
  <c r="T128"/>
  <c r="P145"/>
  <c r="BK161"/>
  <c r="J161"/>
  <c r="J65"/>
  <c r="BK172"/>
  <c r="J172"/>
  <c r="J68"/>
  <c r="T172"/>
  <c r="T171"/>
  <c r="R209"/>
  <c r="BK221"/>
  <c r="J221"/>
  <c r="J70"/>
  <c r="R221"/>
  <c r="BK227"/>
  <c r="J227"/>
  <c r="J71"/>
  <c r="R227"/>
  <c r="BK244"/>
  <c r="J244"/>
  <c r="J72"/>
  <c r="R244"/>
  <c r="BK249"/>
  <c r="J249"/>
  <c r="J73"/>
  <c r="R249"/>
  <c r="P258"/>
  <c r="T258"/>
  <c r="P263"/>
  <c r="T263"/>
  <c i="5" r="R89"/>
  <c r="BK126"/>
  <c r="J126"/>
  <c r="J62"/>
  <c r="T126"/>
  <c r="P152"/>
  <c r="BK190"/>
  <c r="J190"/>
  <c r="J64"/>
  <c r="T190"/>
  <c r="P199"/>
  <c r="BK225"/>
  <c r="J225"/>
  <c r="J66"/>
  <c r="R225"/>
  <c r="R243"/>
  <c r="P261"/>
  <c i="6" r="T96"/>
  <c r="T81"/>
  <c r="T133"/>
  <c i="7" r="BK101"/>
  <c r="J101"/>
  <c r="J64"/>
  <c r="P101"/>
  <c r="P95"/>
  <c r="R124"/>
  <c r="BK155"/>
  <c r="J155"/>
  <c r="J70"/>
  <c r="P155"/>
  <c r="P221"/>
  <c r="BK229"/>
  <c r="J229"/>
  <c r="J72"/>
  <c r="R229"/>
  <c i="8" r="T97"/>
  <c r="P112"/>
  <c r="T112"/>
  <c r="R117"/>
  <c r="P125"/>
  <c r="T132"/>
  <c r="T154"/>
  <c r="R158"/>
  <c r="P163"/>
  <c r="BK168"/>
  <c r="J168"/>
  <c r="J70"/>
  <c r="T168"/>
  <c r="T175"/>
  <c r="P182"/>
  <c r="R185"/>
  <c i="9" r="R87"/>
  <c r="BK102"/>
  <c r="J102"/>
  <c r="J62"/>
  <c r="R102"/>
  <c r="P114"/>
  <c i="10" r="BK96"/>
  <c r="J96"/>
  <c r="J61"/>
  <c r="R96"/>
  <c r="P104"/>
  <c r="P121"/>
  <c r="BK143"/>
  <c r="J143"/>
  <c r="J67"/>
  <c r="BK150"/>
  <c r="J150"/>
  <c r="J68"/>
  <c r="R150"/>
  <c r="BK159"/>
  <c r="J159"/>
  <c r="J70"/>
  <c r="R159"/>
  <c r="P164"/>
  <c i="2" r="R93"/>
  <c r="R92"/>
  <c r="T159"/>
  <c r="P188"/>
  <c r="P174"/>
  <c r="BK213"/>
  <c r="J213"/>
  <c r="J69"/>
  <c i="3" r="P104"/>
  <c r="P103"/>
  <c r="BK158"/>
  <c r="J158"/>
  <c r="J63"/>
  <c r="R158"/>
  <c r="T246"/>
  <c r="T382"/>
  <c r="T386"/>
  <c r="R403"/>
  <c r="BK418"/>
  <c r="J418"/>
  <c r="J70"/>
  <c r="T418"/>
  <c r="T435"/>
  <c r="T469"/>
  <c r="T476"/>
  <c r="R532"/>
  <c r="P554"/>
  <c r="T554"/>
  <c r="T598"/>
  <c r="P653"/>
  <c r="BK695"/>
  <c r="J695"/>
  <c r="J80"/>
  <c r="T695"/>
  <c r="P702"/>
  <c i="4" r="BK98"/>
  <c r="P98"/>
  <c r="BK123"/>
  <c r="J123"/>
  <c r="J62"/>
  <c r="R123"/>
  <c r="P128"/>
  <c r="BK145"/>
  <c r="J145"/>
  <c r="J64"/>
  <c r="T145"/>
  <c r="R161"/>
  <c r="P172"/>
  <c r="P171"/>
  <c r="BK209"/>
  <c r="J209"/>
  <c r="J69"/>
  <c i="5" r="BK89"/>
  <c r="J89"/>
  <c r="J60"/>
  <c r="P89"/>
  <c r="BK119"/>
  <c r="J119"/>
  <c r="J61"/>
  <c r="P119"/>
  <c r="P126"/>
  <c r="R126"/>
  <c r="T152"/>
  <c r="BK199"/>
  <c r="J199"/>
  <c r="J65"/>
  <c r="R199"/>
  <c r="P225"/>
  <c r="BK243"/>
  <c r="J243"/>
  <c r="J67"/>
  <c r="P243"/>
  <c r="BK261"/>
  <c r="J261"/>
  <c r="J68"/>
  <c r="T261"/>
  <c i="6" r="P96"/>
  <c r="P81"/>
  <c i="1" r="AU59"/>
  <c i="6" r="P133"/>
  <c i="7" r="R101"/>
  <c r="R95"/>
  <c r="BK124"/>
  <c r="J124"/>
  <c r="J67"/>
  <c r="T124"/>
  <c r="R136"/>
  <c r="T155"/>
  <c r="R221"/>
  <c r="P229"/>
  <c i="8" r="R97"/>
  <c r="R112"/>
  <c r="P117"/>
  <c r="BK125"/>
  <c r="J125"/>
  <c r="J64"/>
  <c r="T125"/>
  <c r="R132"/>
  <c r="P154"/>
  <c r="BK158"/>
  <c r="J158"/>
  <c r="J68"/>
  <c r="T158"/>
  <c r="R163"/>
  <c r="P168"/>
  <c r="BK175"/>
  <c r="J175"/>
  <c r="J71"/>
  <c r="R175"/>
  <c r="T182"/>
  <c r="BK185"/>
  <c r="J185"/>
  <c r="J73"/>
  <c i="9" r="P87"/>
  <c r="P102"/>
  <c r="T102"/>
  <c r="R114"/>
  <c i="10" r="T96"/>
  <c r="T95"/>
  <c r="R104"/>
  <c r="R121"/>
  <c r="R120"/>
  <c r="P143"/>
  <c r="T143"/>
  <c r="P150"/>
  <c r="P159"/>
  <c r="T159"/>
  <c r="BK164"/>
  <c r="J164"/>
  <c r="J72"/>
  <c r="R164"/>
  <c r="BK171"/>
  <c r="J171"/>
  <c r="J73"/>
  <c r="P171"/>
  <c r="R171"/>
  <c r="T171"/>
  <c i="2" r="BK185"/>
  <c r="J185"/>
  <c r="J65"/>
  <c i="4" r="BK169"/>
  <c r="J169"/>
  <c r="J66"/>
  <c r="BK256"/>
  <c r="J256"/>
  <c r="J74"/>
  <c i="9" r="BK135"/>
  <c r="J135"/>
  <c r="J64"/>
  <c i="2" r="BK245"/>
  <c r="J245"/>
  <c r="J71"/>
  <c i="3" r="BK763"/>
  <c r="J763"/>
  <c r="J82"/>
  <c i="6" r="BK81"/>
  <c r="J81"/>
  <c i="7" r="BK96"/>
  <c r="J96"/>
  <c r="J61"/>
  <c r="BK99"/>
  <c r="J99"/>
  <c r="J63"/>
  <c i="2" r="BK175"/>
  <c r="J175"/>
  <c r="J64"/>
  <c r="BK205"/>
  <c r="J205"/>
  <c r="J68"/>
  <c i="3" r="BK414"/>
  <c r="J414"/>
  <c r="J68"/>
  <c i="7" r="BK115"/>
  <c r="J115"/>
  <c r="J66"/>
  <c r="BK237"/>
  <c r="J237"/>
  <c r="J74"/>
  <c i="8" r="BK94"/>
  <c r="J94"/>
  <c r="J60"/>
  <c r="BK129"/>
  <c r="J129"/>
  <c r="J65"/>
  <c i="10" r="BK102"/>
  <c r="J102"/>
  <c r="J62"/>
  <c i="11" r="BK86"/>
  <c i="2" r="BK200"/>
  <c r="J200"/>
  <c r="J67"/>
  <c r="BK229"/>
  <c r="J229"/>
  <c r="J70"/>
  <c i="3" r="BK431"/>
  <c r="J431"/>
  <c r="J71"/>
  <c r="BK433"/>
  <c r="J433"/>
  <c r="J72"/>
  <c i="7" r="BK111"/>
  <c r="J111"/>
  <c r="J65"/>
  <c r="BK234"/>
  <c r="J234"/>
  <c r="J73"/>
  <c i="9" r="BK138"/>
  <c r="J138"/>
  <c r="J65"/>
  <c i="10" r="BK118"/>
  <c r="J118"/>
  <c r="J64"/>
  <c r="BK162"/>
  <c r="J162"/>
  <c r="J71"/>
  <c r="BK174"/>
  <c r="J174"/>
  <c r="J74"/>
  <c i="11" r="BK89"/>
  <c r="J89"/>
  <c r="J62"/>
  <c r="BK91"/>
  <c r="J91"/>
  <c r="J63"/>
  <c r="BK93"/>
  <c r="J93"/>
  <c r="J64"/>
  <c r="F55"/>
  <c r="E74"/>
  <c r="J78"/>
  <c i="10" r="BK120"/>
  <c r="J120"/>
  <c r="J65"/>
  <c i="11" r="BE87"/>
  <c r="J55"/>
  <c r="BE90"/>
  <c r="BE92"/>
  <c r="BE94"/>
  <c i="10" r="E48"/>
  <c r="F54"/>
  <c r="F91"/>
  <c r="BE97"/>
  <c r="BE98"/>
  <c r="BE100"/>
  <c r="BE101"/>
  <c r="BE109"/>
  <c r="BE111"/>
  <c r="BE113"/>
  <c r="BE116"/>
  <c r="BE119"/>
  <c r="BE126"/>
  <c r="BE131"/>
  <c r="BE135"/>
  <c r="BE136"/>
  <c r="BE137"/>
  <c r="BE138"/>
  <c r="BE141"/>
  <c r="BE144"/>
  <c r="BE149"/>
  <c r="BE153"/>
  <c r="BE154"/>
  <c r="BE161"/>
  <c r="BE168"/>
  <c r="BE173"/>
  <c r="BE175"/>
  <c r="J54"/>
  <c r="J55"/>
  <c r="BE107"/>
  <c r="BE110"/>
  <c r="BE114"/>
  <c r="BE129"/>
  <c r="BE145"/>
  <c r="BE146"/>
  <c r="BE157"/>
  <c r="BE160"/>
  <c i="9" r="J87"/>
  <c r="J61"/>
  <c i="10" r="BE103"/>
  <c r="BE105"/>
  <c r="BE106"/>
  <c r="BE108"/>
  <c r="BE125"/>
  <c r="BE127"/>
  <c r="BE130"/>
  <c r="BE139"/>
  <c r="BE140"/>
  <c r="BE142"/>
  <c r="BE148"/>
  <c r="BE156"/>
  <c r="BE163"/>
  <c r="BE165"/>
  <c r="BE166"/>
  <c r="BE172"/>
  <c r="J52"/>
  <c r="BE99"/>
  <c r="BE112"/>
  <c r="BE115"/>
  <c r="BE117"/>
  <c r="BE122"/>
  <c r="BE123"/>
  <c r="BE124"/>
  <c r="BE128"/>
  <c r="BE132"/>
  <c r="BE133"/>
  <c r="BE134"/>
  <c r="BE147"/>
  <c r="BE151"/>
  <c r="BE152"/>
  <c r="BE155"/>
  <c r="BE167"/>
  <c r="BE169"/>
  <c r="BE170"/>
  <c i="9" r="E75"/>
  <c r="J79"/>
  <c r="F82"/>
  <c r="BE90"/>
  <c r="BE109"/>
  <c r="BE117"/>
  <c r="BE119"/>
  <c r="BE123"/>
  <c r="BE128"/>
  <c r="J55"/>
  <c r="BE88"/>
  <c r="BE92"/>
  <c r="BE94"/>
  <c r="BE97"/>
  <c r="BE105"/>
  <c r="BE112"/>
  <c r="BE115"/>
  <c r="BE125"/>
  <c r="BE127"/>
  <c r="BE130"/>
  <c r="BE131"/>
  <c r="BE139"/>
  <c r="BE100"/>
  <c r="BE103"/>
  <c r="BE107"/>
  <c r="BE111"/>
  <c r="BE121"/>
  <c r="BE133"/>
  <c r="BE136"/>
  <c i="8" r="J52"/>
  <c r="E83"/>
  <c r="J90"/>
  <c r="BE98"/>
  <c r="BE100"/>
  <c r="BE103"/>
  <c r="BE105"/>
  <c r="BE110"/>
  <c r="BE113"/>
  <c r="BE116"/>
  <c r="BE120"/>
  <c r="BE123"/>
  <c r="BE127"/>
  <c r="BE138"/>
  <c r="BE146"/>
  <c r="BE151"/>
  <c r="BE153"/>
  <c r="BE160"/>
  <c r="BE162"/>
  <c r="BE164"/>
  <c r="BE165"/>
  <c r="BE166"/>
  <c r="BE167"/>
  <c r="BE173"/>
  <c r="BE181"/>
  <c r="BE184"/>
  <c r="BE186"/>
  <c r="BE187"/>
  <c r="F55"/>
  <c r="BE102"/>
  <c r="BE104"/>
  <c r="BE106"/>
  <c r="BE108"/>
  <c r="BE109"/>
  <c r="BE111"/>
  <c r="BE115"/>
  <c r="BE118"/>
  <c r="BE126"/>
  <c r="BE130"/>
  <c r="BE137"/>
  <c r="BE139"/>
  <c r="BE141"/>
  <c r="BE143"/>
  <c r="BE147"/>
  <c r="BE149"/>
  <c r="BE152"/>
  <c r="BE156"/>
  <c r="BE161"/>
  <c r="BE169"/>
  <c r="BE174"/>
  <c r="BE176"/>
  <c r="BE178"/>
  <c r="BE180"/>
  <c r="BE183"/>
  <c i="1" r="AW61"/>
  <c i="8" r="BE95"/>
  <c r="BE101"/>
  <c r="BE107"/>
  <c r="BE114"/>
  <c r="BE119"/>
  <c r="BE121"/>
  <c r="BE122"/>
  <c r="BE124"/>
  <c r="BE133"/>
  <c r="BE135"/>
  <c r="BE136"/>
  <c r="BE140"/>
  <c r="BE142"/>
  <c r="BE144"/>
  <c r="BE148"/>
  <c r="BE155"/>
  <c r="BE159"/>
  <c r="BE171"/>
  <c i="6" r="J59"/>
  <c i="7" r="E48"/>
  <c r="F55"/>
  <c r="J55"/>
  <c r="J88"/>
  <c r="BE97"/>
  <c r="BE109"/>
  <c r="BE112"/>
  <c r="BE116"/>
  <c r="BE127"/>
  <c r="BE137"/>
  <c r="BE139"/>
  <c r="BE150"/>
  <c r="BE153"/>
  <c r="BE160"/>
  <c r="BE164"/>
  <c r="BE166"/>
  <c r="BE170"/>
  <c r="BE178"/>
  <c r="BE188"/>
  <c r="BE194"/>
  <c r="BE198"/>
  <c r="BE200"/>
  <c r="BE202"/>
  <c r="BE207"/>
  <c r="BE209"/>
  <c r="BE211"/>
  <c r="BE100"/>
  <c r="BE102"/>
  <c r="BE125"/>
  <c r="BE129"/>
  <c r="BE133"/>
  <c r="BE141"/>
  <c r="BE146"/>
  <c r="BE156"/>
  <c r="BE162"/>
  <c r="BE176"/>
  <c r="BE179"/>
  <c r="BE182"/>
  <c r="BE190"/>
  <c r="BE191"/>
  <c r="BE204"/>
  <c r="BE212"/>
  <c r="BE216"/>
  <c r="BE218"/>
  <c r="BE223"/>
  <c r="BE225"/>
  <c r="BE230"/>
  <c r="BE103"/>
  <c r="BE107"/>
  <c r="BE144"/>
  <c r="BE148"/>
  <c r="BE174"/>
  <c r="BE181"/>
  <c r="BE186"/>
  <c r="BE193"/>
  <c r="BE205"/>
  <c r="BE214"/>
  <c r="BE219"/>
  <c r="BE222"/>
  <c r="BE227"/>
  <c r="BE232"/>
  <c r="BE235"/>
  <c r="BE238"/>
  <c i="6" r="BE82"/>
  <c r="BE95"/>
  <c i="5" r="BK88"/>
  <c r="J88"/>
  <c r="J59"/>
  <c i="6" r="E48"/>
  <c r="J54"/>
  <c r="J55"/>
  <c r="BE87"/>
  <c r="BE88"/>
  <c r="BE90"/>
  <c r="BE92"/>
  <c r="BE94"/>
  <c r="BE97"/>
  <c r="BE98"/>
  <c r="BE100"/>
  <c r="BE101"/>
  <c r="BE103"/>
  <c r="BE105"/>
  <c r="BE106"/>
  <c r="BE108"/>
  <c r="BE110"/>
  <c r="BE112"/>
  <c r="BE115"/>
  <c r="BE118"/>
  <c r="BE120"/>
  <c r="BE122"/>
  <c r="BE125"/>
  <c r="BE126"/>
  <c r="BE131"/>
  <c r="F54"/>
  <c r="F55"/>
  <c r="J75"/>
  <c r="BE85"/>
  <c r="BE86"/>
  <c r="BE91"/>
  <c r="BE93"/>
  <c r="BE99"/>
  <c r="BE102"/>
  <c r="BE107"/>
  <c r="BE111"/>
  <c r="BE113"/>
  <c r="BE116"/>
  <c r="BE119"/>
  <c r="BE121"/>
  <c r="BE123"/>
  <c r="BE124"/>
  <c r="BE127"/>
  <c r="BE128"/>
  <c r="BE129"/>
  <c r="BE132"/>
  <c r="BE134"/>
  <c r="BE83"/>
  <c r="BE84"/>
  <c r="BE89"/>
  <c r="BE104"/>
  <c r="BE109"/>
  <c r="BE114"/>
  <c r="BE117"/>
  <c r="BE130"/>
  <c r="BE135"/>
  <c r="BE136"/>
  <c r="BE137"/>
  <c r="BE138"/>
  <c i="4" r="J98"/>
  <c r="J61"/>
  <c i="5" r="J52"/>
  <c r="E78"/>
  <c r="J84"/>
  <c r="BE94"/>
  <c r="BE109"/>
  <c r="BE111"/>
  <c r="BE114"/>
  <c r="BE130"/>
  <c r="BE134"/>
  <c r="BE142"/>
  <c r="BE144"/>
  <c r="BE161"/>
  <c r="BE171"/>
  <c r="BE176"/>
  <c r="BE179"/>
  <c r="BE182"/>
  <c r="BE185"/>
  <c r="BE187"/>
  <c r="BE195"/>
  <c r="BE197"/>
  <c r="BE204"/>
  <c r="BE206"/>
  <c r="BE207"/>
  <c r="BE211"/>
  <c r="BE214"/>
  <c r="BE215"/>
  <c r="BE217"/>
  <c r="BE220"/>
  <c r="BE233"/>
  <c r="BE247"/>
  <c r="BE255"/>
  <c i="4" r="BK171"/>
  <c r="J171"/>
  <c r="J67"/>
  <c i="5" r="F55"/>
  <c r="BE92"/>
  <c r="BE93"/>
  <c r="BE95"/>
  <c r="BE101"/>
  <c r="BE105"/>
  <c r="BE106"/>
  <c r="BE110"/>
  <c r="BE115"/>
  <c r="BE118"/>
  <c r="BE120"/>
  <c r="BE121"/>
  <c r="BE122"/>
  <c r="BE124"/>
  <c r="BE125"/>
  <c r="BE135"/>
  <c r="BE136"/>
  <c r="BE139"/>
  <c r="BE140"/>
  <c r="BE141"/>
  <c r="BE145"/>
  <c r="BE147"/>
  <c r="BE149"/>
  <c r="BE160"/>
  <c r="BE166"/>
  <c r="BE169"/>
  <c r="BE173"/>
  <c r="BE174"/>
  <c r="BE191"/>
  <c r="BE193"/>
  <c r="BE196"/>
  <c r="BE202"/>
  <c r="BE203"/>
  <c r="BE212"/>
  <c r="BE213"/>
  <c r="BE219"/>
  <c r="BE221"/>
  <c r="BE222"/>
  <c r="BE227"/>
  <c r="BE229"/>
  <c r="BE231"/>
  <c r="BE232"/>
  <c r="BE235"/>
  <c r="BE236"/>
  <c r="BE238"/>
  <c r="BE239"/>
  <c r="BE240"/>
  <c r="BE241"/>
  <c r="BE242"/>
  <c r="BE244"/>
  <c r="BE246"/>
  <c r="BE254"/>
  <c r="BE258"/>
  <c r="BE260"/>
  <c r="BE263"/>
  <c r="F54"/>
  <c r="J55"/>
  <c r="BE96"/>
  <c r="BE97"/>
  <c r="BE98"/>
  <c r="BE102"/>
  <c r="BE103"/>
  <c r="BE104"/>
  <c r="BE112"/>
  <c r="BE113"/>
  <c r="BE117"/>
  <c r="BE123"/>
  <c r="BE127"/>
  <c r="BE128"/>
  <c r="BE129"/>
  <c r="BE132"/>
  <c r="BE133"/>
  <c r="BE137"/>
  <c r="BE138"/>
  <c r="BE146"/>
  <c r="BE150"/>
  <c r="BE151"/>
  <c r="BE153"/>
  <c r="BE155"/>
  <c r="BE156"/>
  <c r="BE157"/>
  <c r="BE162"/>
  <c r="BE164"/>
  <c r="BE170"/>
  <c r="BE172"/>
  <c r="BE175"/>
  <c r="BE177"/>
  <c r="BE178"/>
  <c r="BE180"/>
  <c r="BE181"/>
  <c r="BE188"/>
  <c r="BE189"/>
  <c r="BE192"/>
  <c r="BE194"/>
  <c r="BE198"/>
  <c r="BE200"/>
  <c r="BE201"/>
  <c r="BE205"/>
  <c r="BE209"/>
  <c r="BE216"/>
  <c r="BE218"/>
  <c r="BE223"/>
  <c r="BE228"/>
  <c r="BE230"/>
  <c r="BE237"/>
  <c r="BE245"/>
  <c r="BE248"/>
  <c r="BE249"/>
  <c r="BE252"/>
  <c r="BE256"/>
  <c r="BE259"/>
  <c r="BE262"/>
  <c r="BE90"/>
  <c r="BE91"/>
  <c r="BE99"/>
  <c r="BE100"/>
  <c r="BE107"/>
  <c r="BE108"/>
  <c r="BE116"/>
  <c r="BE131"/>
  <c r="BE143"/>
  <c r="BE148"/>
  <c r="BE158"/>
  <c r="BE159"/>
  <c r="BE163"/>
  <c r="BE165"/>
  <c r="BE167"/>
  <c r="BE168"/>
  <c r="BE183"/>
  <c r="BE184"/>
  <c r="BE186"/>
  <c r="BE208"/>
  <c r="BE210"/>
  <c r="BE224"/>
  <c r="BE226"/>
  <c r="BE234"/>
  <c r="BE250"/>
  <c r="BE251"/>
  <c r="BE253"/>
  <c r="BE257"/>
  <c i="4" r="BE100"/>
  <c r="BE102"/>
  <c r="BE104"/>
  <c r="BE109"/>
  <c r="BE110"/>
  <c r="BE112"/>
  <c r="BE113"/>
  <c r="BE117"/>
  <c r="BE118"/>
  <c r="BE134"/>
  <c r="BE135"/>
  <c r="BE143"/>
  <c r="BE144"/>
  <c r="BE146"/>
  <c r="BE152"/>
  <c r="BE153"/>
  <c r="BE159"/>
  <c r="BE174"/>
  <c r="BE181"/>
  <c r="BE193"/>
  <c r="BE194"/>
  <c r="BE200"/>
  <c r="BE202"/>
  <c r="BE204"/>
  <c r="BE205"/>
  <c r="BE207"/>
  <c r="BE208"/>
  <c r="BE211"/>
  <c r="BE212"/>
  <c r="BE213"/>
  <c r="BE215"/>
  <c r="BE226"/>
  <c r="BE233"/>
  <c r="BE246"/>
  <c r="BE271"/>
  <c r="BE277"/>
  <c r="BE280"/>
  <c r="BE286"/>
  <c r="J55"/>
  <c r="BE99"/>
  <c r="BE103"/>
  <c r="BE106"/>
  <c r="BE108"/>
  <c r="BE120"/>
  <c r="BE121"/>
  <c r="BE129"/>
  <c r="BE132"/>
  <c r="BE136"/>
  <c r="BE155"/>
  <c r="BE166"/>
  <c r="BE167"/>
  <c r="BE170"/>
  <c r="BE175"/>
  <c r="BE176"/>
  <c r="BE178"/>
  <c r="BE180"/>
  <c r="BE183"/>
  <c r="BE184"/>
  <c r="BE185"/>
  <c r="BE192"/>
  <c r="BE196"/>
  <c r="BE198"/>
  <c r="BE199"/>
  <c r="BE201"/>
  <c r="BE214"/>
  <c r="BE216"/>
  <c r="BE218"/>
  <c r="BE225"/>
  <c r="BE229"/>
  <c r="BE232"/>
  <c r="BE235"/>
  <c r="BE236"/>
  <c r="BE243"/>
  <c r="BE254"/>
  <c r="BE255"/>
  <c r="BE260"/>
  <c r="BE262"/>
  <c r="BE268"/>
  <c r="BE274"/>
  <c r="BE292"/>
  <c r="E48"/>
  <c r="J52"/>
  <c r="BE101"/>
  <c r="BE107"/>
  <c r="BE114"/>
  <c r="BE122"/>
  <c r="BE130"/>
  <c r="BE139"/>
  <c r="BE140"/>
  <c r="BE141"/>
  <c r="BE142"/>
  <c r="BE147"/>
  <c r="BE149"/>
  <c r="BE150"/>
  <c r="BE154"/>
  <c r="BE156"/>
  <c r="BE158"/>
  <c r="BE163"/>
  <c r="BE173"/>
  <c r="BE177"/>
  <c r="BE206"/>
  <c r="BE210"/>
  <c r="BE217"/>
  <c r="BE219"/>
  <c r="BE220"/>
  <c r="BE222"/>
  <c r="BE223"/>
  <c r="BE224"/>
  <c r="BE231"/>
  <c r="BE234"/>
  <c r="BE238"/>
  <c r="BE241"/>
  <c r="BE242"/>
  <c r="BE247"/>
  <c r="BE248"/>
  <c r="BE259"/>
  <c r="BE265"/>
  <c r="BE283"/>
  <c r="F55"/>
  <c r="BE105"/>
  <c r="BE111"/>
  <c r="BE115"/>
  <c r="BE116"/>
  <c r="BE119"/>
  <c r="BE124"/>
  <c r="BE125"/>
  <c r="BE126"/>
  <c r="BE127"/>
  <c r="BE131"/>
  <c r="BE133"/>
  <c r="BE137"/>
  <c r="BE138"/>
  <c r="BE148"/>
  <c r="BE151"/>
  <c r="BE157"/>
  <c r="BE160"/>
  <c r="BE162"/>
  <c r="BE164"/>
  <c r="BE165"/>
  <c r="BE168"/>
  <c r="BE179"/>
  <c r="BE182"/>
  <c r="BE186"/>
  <c r="BE187"/>
  <c r="BE188"/>
  <c r="BE189"/>
  <c r="BE190"/>
  <c r="BE191"/>
  <c r="BE195"/>
  <c r="BE197"/>
  <c r="BE203"/>
  <c r="BE228"/>
  <c r="BE230"/>
  <c r="BE237"/>
  <c r="BE239"/>
  <c r="BE240"/>
  <c r="BE245"/>
  <c r="BE250"/>
  <c r="BE251"/>
  <c r="BE252"/>
  <c r="BE253"/>
  <c r="BE257"/>
  <c r="BE261"/>
  <c r="BE264"/>
  <c r="BE295"/>
  <c r="BE298"/>
  <c i="3" r="E92"/>
  <c r="BE109"/>
  <c r="BE126"/>
  <c r="BE129"/>
  <c r="BE142"/>
  <c r="BE150"/>
  <c r="BE159"/>
  <c r="BE169"/>
  <c r="BE173"/>
  <c r="BE185"/>
  <c r="BE240"/>
  <c r="BE247"/>
  <c r="BE292"/>
  <c r="BE323"/>
  <c r="BE334"/>
  <c r="BE341"/>
  <c r="BE345"/>
  <c r="BE349"/>
  <c r="BE367"/>
  <c r="BE375"/>
  <c r="BE385"/>
  <c r="BE387"/>
  <c r="BE395"/>
  <c r="BE406"/>
  <c r="BE426"/>
  <c r="BE429"/>
  <c r="BE457"/>
  <c r="BE482"/>
  <c r="BE517"/>
  <c r="BE518"/>
  <c r="BE523"/>
  <c r="BE526"/>
  <c r="BE529"/>
  <c r="BE530"/>
  <c r="BE533"/>
  <c r="BE535"/>
  <c r="BE588"/>
  <c r="BE609"/>
  <c r="BE651"/>
  <c r="BE668"/>
  <c r="BE672"/>
  <c r="BE679"/>
  <c r="BE691"/>
  <c r="BE696"/>
  <c r="BE703"/>
  <c r="J55"/>
  <c r="BE136"/>
  <c r="BE154"/>
  <c r="BE177"/>
  <c r="BE210"/>
  <c r="BE211"/>
  <c r="BE219"/>
  <c r="BE232"/>
  <c r="BE272"/>
  <c r="BE283"/>
  <c r="BE343"/>
  <c r="BE370"/>
  <c r="BE374"/>
  <c r="BE388"/>
  <c r="BE408"/>
  <c r="BE412"/>
  <c r="BE415"/>
  <c r="BE419"/>
  <c r="BE444"/>
  <c r="BE455"/>
  <c r="BE463"/>
  <c r="BE515"/>
  <c r="BE552"/>
  <c r="BE590"/>
  <c r="BE596"/>
  <c i="2" r="J93"/>
  <c r="J61"/>
  <c i="3" r="BE105"/>
  <c r="BE113"/>
  <c r="BE117"/>
  <c r="BE124"/>
  <c r="BE132"/>
  <c r="BE164"/>
  <c r="BE201"/>
  <c r="BE228"/>
  <c r="BE236"/>
  <c r="BE242"/>
  <c r="BE254"/>
  <c r="BE379"/>
  <c r="BE383"/>
  <c r="BE399"/>
  <c r="BE404"/>
  <c r="BE423"/>
  <c r="BE436"/>
  <c r="BE448"/>
  <c r="BE452"/>
  <c r="BE470"/>
  <c r="BE477"/>
  <c r="BE481"/>
  <c r="BE488"/>
  <c r="BE502"/>
  <c r="BE505"/>
  <c r="BE508"/>
  <c r="BE519"/>
  <c r="BE539"/>
  <c r="BE543"/>
  <c r="BE547"/>
  <c r="BE551"/>
  <c r="BE555"/>
  <c r="BE559"/>
  <c r="BE583"/>
  <c r="BE586"/>
  <c r="BE599"/>
  <c r="BE603"/>
  <c r="BE607"/>
  <c r="BE646"/>
  <c r="BE654"/>
  <c r="BE676"/>
  <c r="BE693"/>
  <c r="BE761"/>
  <c r="J52"/>
  <c r="F55"/>
  <c r="BE120"/>
  <c r="BE148"/>
  <c r="BE165"/>
  <c r="BE181"/>
  <c r="BE189"/>
  <c r="BE193"/>
  <c r="BE197"/>
  <c r="BE215"/>
  <c r="BE302"/>
  <c r="BE330"/>
  <c r="BE337"/>
  <c r="BE352"/>
  <c r="BE361"/>
  <c r="BE380"/>
  <c r="BE392"/>
  <c r="BE432"/>
  <c r="BE434"/>
  <c r="BE440"/>
  <c r="BE442"/>
  <c r="BE461"/>
  <c r="BE467"/>
  <c r="BE474"/>
  <c r="BE486"/>
  <c r="BE487"/>
  <c r="BE499"/>
  <c r="BE511"/>
  <c r="BE516"/>
  <c r="BE520"/>
  <c r="BE561"/>
  <c r="BE565"/>
  <c r="BE594"/>
  <c r="BE611"/>
  <c r="BE644"/>
  <c r="BE649"/>
  <c r="BE674"/>
  <c r="BE700"/>
  <c r="BE764"/>
  <c i="2" r="E48"/>
  <c r="J52"/>
  <c r="J55"/>
  <c r="BE94"/>
  <c r="BE95"/>
  <c r="BE98"/>
  <c r="BE109"/>
  <c r="BE113"/>
  <c r="BE117"/>
  <c r="BE124"/>
  <c r="BE135"/>
  <c r="BE140"/>
  <c r="BE144"/>
  <c r="BE148"/>
  <c r="BE152"/>
  <c r="BE160"/>
  <c r="BE164"/>
  <c r="BE168"/>
  <c r="BE171"/>
  <c r="BE176"/>
  <c r="BE186"/>
  <c r="BE193"/>
  <c r="BE206"/>
  <c r="BE214"/>
  <c r="BE225"/>
  <c r="F55"/>
  <c r="BE189"/>
  <c r="BE230"/>
  <c r="BE234"/>
  <c r="BE246"/>
  <c r="BE162"/>
  <c r="BE201"/>
  <c r="F34"/>
  <c i="1" r="BA55"/>
  <c i="3" r="F34"/>
  <c i="1" r="BA56"/>
  <c i="7" r="J34"/>
  <c i="1" r="AW60"/>
  <c i="10" r="F34"/>
  <c i="1" r="BA63"/>
  <c i="3" r="F35"/>
  <c i="1" r="BB56"/>
  <c i="5" r="F36"/>
  <c i="1" r="BC58"/>
  <c i="8" r="F37"/>
  <c i="1" r="BD61"/>
  <c i="11" r="F34"/>
  <c i="1" r="BA64"/>
  <c i="11" r="F37"/>
  <c i="1" r="BD64"/>
  <c i="3" r="F36"/>
  <c i="1" r="BC56"/>
  <c i="5" r="F37"/>
  <c i="1" r="BD58"/>
  <c i="9" r="F37"/>
  <c i="1" r="BD62"/>
  <c i="3" r="F37"/>
  <c i="1" r="BD56"/>
  <c i="7" r="F37"/>
  <c i="1" r="BD60"/>
  <c i="10" r="F35"/>
  <c i="1" r="BB63"/>
  <c i="8" r="F35"/>
  <c i="1" r="BB61"/>
  <c i="3" r="J34"/>
  <c i="1" r="AW56"/>
  <c i="4" r="J34"/>
  <c i="1" r="AW57"/>
  <c i="6" r="F37"/>
  <c i="1" r="BD59"/>
  <c i="7" r="F36"/>
  <c i="1" r="BC60"/>
  <c i="10" r="J34"/>
  <c i="1" r="AW63"/>
  <c i="11" r="J34"/>
  <c i="1" r="AW64"/>
  <c i="2" r="F36"/>
  <c i="1" r="BC55"/>
  <c i="4" r="F36"/>
  <c i="1" r="BC57"/>
  <c i="6" r="J34"/>
  <c i="1" r="AW59"/>
  <c i="6" r="F35"/>
  <c i="1" r="BB59"/>
  <c i="7" r="F35"/>
  <c i="1" r="BB60"/>
  <c i="10" r="F37"/>
  <c i="1" r="BD63"/>
  <c i="2" r="J34"/>
  <c i="1" r="AW55"/>
  <c i="4" r="F37"/>
  <c i="1" r="BD57"/>
  <c i="5" r="J34"/>
  <c i="1" r="AW58"/>
  <c i="6" r="F34"/>
  <c i="1" r="BA59"/>
  <c i="6" r="F36"/>
  <c i="1" r="BC59"/>
  <c i="8" r="F36"/>
  <c i="1" r="BC61"/>
  <c i="9" r="F36"/>
  <c i="1" r="BC62"/>
  <c i="11" r="F36"/>
  <c i="1" r="BC64"/>
  <c i="11" r="F35"/>
  <c i="1" r="BB64"/>
  <c i="6" r="J30"/>
  <c i="2" r="F37"/>
  <c i="1" r="BD55"/>
  <c i="2" r="F35"/>
  <c i="1" r="BB55"/>
  <c i="4" r="F34"/>
  <c i="1" r="BA57"/>
  <c i="5" r="F35"/>
  <c i="1" r="BB58"/>
  <c i="9" r="J34"/>
  <c i="1" r="AW62"/>
  <c i="4" r="F35"/>
  <c i="1" r="BB57"/>
  <c i="8" r="F34"/>
  <c i="1" r="BA61"/>
  <c i="9" r="F34"/>
  <c i="1" r="BA62"/>
  <c i="10" r="F36"/>
  <c i="1" r="BC63"/>
  <c i="5" r="F34"/>
  <c i="1" r="BA58"/>
  <c i="9" r="F35"/>
  <c i="1" r="BB62"/>
  <c i="7" r="F34"/>
  <c i="1" r="BA60"/>
  <c i="7" l="1" r="T95"/>
  <c r="R135"/>
  <c r="R94"/>
  <c i="2" r="T174"/>
  <c i="8" r="R93"/>
  <c r="T93"/>
  <c i="11" r="BK85"/>
  <c r="BK84"/>
  <c r="J84"/>
  <c r="J59"/>
  <c i="9" r="P86"/>
  <c r="P85"/>
  <c i="1" r="AU62"/>
  <c i="3" r="T417"/>
  <c i="10" r="P120"/>
  <c i="8" r="P93"/>
  <c i="1" r="AU61"/>
  <c i="5" r="R88"/>
  <c i="4" r="R97"/>
  <c i="10" r="T120"/>
  <c i="9" r="BK86"/>
  <c r="BK85"/>
  <c r="J85"/>
  <c r="J59"/>
  <c i="5" r="T88"/>
  <c i="3" r="R417"/>
  <c i="10" r="P158"/>
  <c i="5" r="P88"/>
  <c i="1" r="AU58"/>
  <c i="4" r="P97"/>
  <c r="P96"/>
  <c i="1" r="AU57"/>
  <c i="2" r="R91"/>
  <c i="4" r="T97"/>
  <c r="T96"/>
  <c i="3" r="P417"/>
  <c i="2" r="P91"/>
  <c i="1" r="AU55"/>
  <c i="7" r="T135"/>
  <c r="T94"/>
  <c r="P135"/>
  <c r="P94"/>
  <c i="1" r="AU60"/>
  <c i="2" r="BK92"/>
  <c r="J92"/>
  <c r="J60"/>
  <c i="10" r="T158"/>
  <c r="T94"/>
  <c i="4" r="BK97"/>
  <c r="J97"/>
  <c r="J60"/>
  <c i="3" r="P102"/>
  <c i="1" r="AU56"/>
  <c i="10" r="R158"/>
  <c r="R95"/>
  <c r="R94"/>
  <c i="9" r="R86"/>
  <c r="R85"/>
  <c i="3" r="R103"/>
  <c r="R102"/>
  <c i="10" r="P95"/>
  <c r="P94"/>
  <c i="1" r="AU63"/>
  <c i="9" r="T86"/>
  <c r="T85"/>
  <c i="4" r="R171"/>
  <c i="3" r="T103"/>
  <c r="T102"/>
  <c i="2" r="T92"/>
  <c r="T91"/>
  <c i="1" r="AG59"/>
  <c i="2" r="BK174"/>
  <c r="J174"/>
  <c r="J63"/>
  <c i="11" r="J86"/>
  <c r="J61"/>
  <c i="3" r="BK417"/>
  <c r="J417"/>
  <c r="J69"/>
  <c i="7" r="BK98"/>
  <c r="J98"/>
  <c r="J62"/>
  <c i="8" r="BK93"/>
  <c r="J93"/>
  <c i="10" r="BK95"/>
  <c r="J95"/>
  <c r="J60"/>
  <c i="3" r="BK103"/>
  <c r="J103"/>
  <c r="J60"/>
  <c i="7" r="BK95"/>
  <c r="J95"/>
  <c r="J60"/>
  <c r="BK135"/>
  <c r="J135"/>
  <c r="J68"/>
  <c i="10" r="BK158"/>
  <c r="J158"/>
  <c r="J69"/>
  <c i="4" r="BK96"/>
  <c r="J96"/>
  <c r="J33"/>
  <c i="1" r="AV57"/>
  <c r="AT57"/>
  <c i="10" r="J33"/>
  <c i="1" r="AV63"/>
  <c r="AT63"/>
  <c i="5" r="J30"/>
  <c i="1" r="AG58"/>
  <c i="6" r="J33"/>
  <c i="1" r="AV59"/>
  <c r="AT59"/>
  <c r="AN59"/>
  <c i="7" r="F33"/>
  <c i="1" r="AZ60"/>
  <c i="2" r="F33"/>
  <c i="1" r="AZ55"/>
  <c i="4" r="J30"/>
  <c i="1" r="AG57"/>
  <c i="5" r="F33"/>
  <c i="1" r="AZ58"/>
  <c i="11" r="J33"/>
  <c i="1" r="AV64"/>
  <c r="AT64"/>
  <c i="8" r="F33"/>
  <c i="1" r="AZ61"/>
  <c i="11" r="F33"/>
  <c i="1" r="AZ64"/>
  <c r="BA54"/>
  <c r="AW54"/>
  <c r="AK30"/>
  <c i="3" r="J33"/>
  <c i="1" r="AV56"/>
  <c r="AT56"/>
  <c i="5" r="J33"/>
  <c i="1" r="AV58"/>
  <c r="AT58"/>
  <c i="7" r="J33"/>
  <c i="1" r="AV60"/>
  <c r="AT60"/>
  <c i="10" r="F33"/>
  <c i="1" r="AZ63"/>
  <c i="4" r="F33"/>
  <c i="1" r="AZ57"/>
  <c i="8" r="J33"/>
  <c i="1" r="AV61"/>
  <c r="AT61"/>
  <c i="9" r="J33"/>
  <c i="1" r="AV62"/>
  <c r="AT62"/>
  <c r="BC54"/>
  <c r="AY54"/>
  <c i="2" r="J33"/>
  <c i="1" r="AV55"/>
  <c r="AT55"/>
  <c i="9" r="F33"/>
  <c i="1" r="AZ62"/>
  <c r="BB54"/>
  <c r="AX54"/>
  <c i="6" r="F33"/>
  <c i="1" r="AZ59"/>
  <c r="BD54"/>
  <c r="W33"/>
  <c i="8" r="J30"/>
  <c i="1" r="AG61"/>
  <c i="3" r="F33"/>
  <c i="1" r="AZ56"/>
  <c i="4" l="1" r="R96"/>
  <c i="10" r="BK94"/>
  <c r="J94"/>
  <c i="8" r="J59"/>
  <c i="11" r="J85"/>
  <c r="J60"/>
  <c i="9" r="J86"/>
  <c r="J60"/>
  <c i="7" r="BK94"/>
  <c r="J94"/>
  <c r="J59"/>
  <c i="2" r="BK91"/>
  <c r="J91"/>
  <c i="3" r="BK102"/>
  <c r="J102"/>
  <c r="J59"/>
  <c i="10" r="J59"/>
  <c i="8" r="J39"/>
  <c i="1" r="AN58"/>
  <c i="6" r="J39"/>
  <c i="1" r="AN57"/>
  <c i="5" r="J39"/>
  <c i="4" r="J59"/>
  <c r="J39"/>
  <c i="1" r="AN61"/>
  <c r="AU54"/>
  <c r="W32"/>
  <c r="AZ54"/>
  <c r="AV54"/>
  <c r="AK29"/>
  <c i="10" r="J30"/>
  <c i="1" r="AG63"/>
  <c i="11" r="J30"/>
  <c i="1" r="AG64"/>
  <c r="W31"/>
  <c i="9" r="J30"/>
  <c i="1" r="AG62"/>
  <c i="2" r="J30"/>
  <c i="1" r="AG55"/>
  <c r="W30"/>
  <c i="2" l="1" r="J39"/>
  <c i="10" r="J39"/>
  <c i="9" r="J39"/>
  <c i="1" r="AN63"/>
  <c i="11" r="J39"/>
  <c i="2" r="J59"/>
  <c i="1" r="AN55"/>
  <c r="AN62"/>
  <c r="AN64"/>
  <c i="3" r="J30"/>
  <c i="1" r="AG56"/>
  <c i="7" r="J30"/>
  <c i="1" r="AG60"/>
  <c r="W29"/>
  <c r="AT54"/>
  <c i="7" l="1" r="J39"/>
  <c i="3" r="J39"/>
  <c i="1" r="AN56"/>
  <c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<sst xmlns="http://schemas.openxmlformats.org/spreadsheetml/2006/main">
  <si>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</si>
  <si>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</si>
  <si>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</si>
  <si>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</si>
  <si>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</si>
  <si>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{5ca219dc-e515-45cc-bf0c-dbe4d41b7b6c}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</si>
  <si>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</si>
  <si>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</si>
  <si>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</si>
  <si>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</si>
  <si>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</si>
  <si>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</si>
  <si>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</si>
  <si>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</si>
  <si>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0042022_1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</si>
  <si>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</si>
  <si>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</si>
  <si>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UHK-Objekt E-Stavební úpravy pracoviště centra terénní archeologie - 1. Etapa</t>
  </si>
  <si>
    <t>KSO:</t>
  </si>
  <si>
    <t/>
  </si>
  <si>
    <t>CC-CZ:</t>
  </si>
  <si>
    <t>Místo:</t>
  </si>
  <si>
    <t>Hradec Králové</t>
  </si>
  <si>
    <t>Datum:</t>
  </si>
  <si>
    <t>22. 6. 2022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</si>
  <si>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</si>
  <si>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</si>
  <si>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</si>
  <si>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</si>
  <si>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</si>
  <si>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</si>
  <si>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</si>
  <si>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Fplan projekty a stavby s. r. 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</si>
  <si>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</si>
  <si>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</si>
  <si>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</si>
  <si>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</si>
  <si>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</si>
  <si>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</si>
  <si>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</si>
  <si>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</si>
  <si>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</si>
  <si>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</si>
  <si>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</si>
  <si>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</si>
  <si>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</si>
  <si>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</si>
  <si>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</si>
  <si>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</si>
  <si>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</si>
  <si>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</si>
  <si>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</si>
  <si>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</si>
  <si>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</si>
  <si>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</si>
  <si>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</si>
  <si>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</si>
  <si>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</si>
  <si>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</si>
  <si>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</si>
  <si>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</si>
  <si>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</si>
  <si>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</si>
  <si>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</si>
  <si>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</si>
  <si>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</si>
  <si>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</si>
  <si>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</si>
  <si>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</si>
  <si>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</si>
  <si>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</si>
  <si>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</si>
  <si>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</si>
  <si>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</si>
  <si>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</si>
  <si>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</si>
  <si>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</si>
  <si>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01.1a</t>
  </si>
  <si>
    <t>Stavební část - bourací práce</t>
  </si>
  <si>
    <t>STA</t>
  </si>
  <si>
    <t>1</t>
  </si>
  <si>
    <t>{ad98b38a-26f3-462e-81ba-038c98e1ee20}</t>
  </si>
  <si>
    <t>2</t>
  </si>
  <si>
    <t>SO 01.1b</t>
  </si>
  <si>
    <t>Stavební část - nové konstrukce</t>
  </si>
  <si>
    <t>{48f923d8-a488-4469-9240-1ab7b8ab8aef}</t>
  </si>
  <si>
    <t>SO 01.1c</t>
  </si>
  <si>
    <t>Stavební část - nábytek</t>
  </si>
  <si>
    <t>{3737c2f1-9659-4d7d-84bc-9004d282e28e}</t>
  </si>
  <si>
    <t>SO 01.4a</t>
  </si>
  <si>
    <t>Elektroinstalace</t>
  </si>
  <si>
    <t>{814e5ca2-4b09-4b7a-80cb-99323c597a79}</t>
  </si>
  <si>
    <t>SO 01.4b</t>
  </si>
  <si>
    <t>Elektro-slaboproud</t>
  </si>
  <si>
    <t>{0cf6ae7c-a194-46e3-b67a-cf7df472bb8b}</t>
  </si>
  <si>
    <t>SO 01.4c</t>
  </si>
  <si>
    <t>Zdravotechnika</t>
  </si>
  <si>
    <t>{e3aa288e-7944-4612-be06-76065f98619b}</t>
  </si>
  <si>
    <t>SO 01.4d</t>
  </si>
  <si>
    <t>Vzduchotechnika, chlazení</t>
  </si>
  <si>
    <t>{fe13329d-a73d-4a49-90cb-ccb001c2dccd}</t>
  </si>
  <si>
    <t>SO 01.4e</t>
  </si>
  <si>
    <t>Vytápění</t>
  </si>
  <si>
    <t>{9d364e26-2139-4838-b524-27f394ea7ae6}</t>
  </si>
  <si>
    <t>SO 01.4f</t>
  </si>
  <si>
    <t>Měření a regulace</t>
  </si>
  <si>
    <t>{087bf5cd-19d3-40bb-a4e4-1d475ee0fea6}</t>
  </si>
  <si>
    <t>SO 02</t>
  </si>
  <si>
    <t>VRN</t>
  </si>
  <si>
    <t>VON</t>
  </si>
  <si>
    <t>{41eadec4-d364-4e64-868c-5bf5d25b227e}</t>
  </si>
  <si>
    <t>KRYCÍ LIST SOUPISU PRACÍ</t>
  </si>
  <si>
    <t>Objekt:</t>
  </si>
  <si>
    <t>SO 01.1a - Stavební část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</si>
  <si>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</si>
  <si>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</si>
  <si>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</si>
  <si>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</si>
  <si>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</si>
  <si>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</si>
  <si>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</si>
  <si>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</si>
  <si>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</si>
  <si>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</si>
  <si>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</si>
  <si>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</si>
  <si>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</si>
  <si>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</si>
  <si>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</si>
  <si>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</si>
  <si>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</si>
  <si>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</si>
  <si>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</si>
  <si>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</si>
  <si>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</si>
  <si>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</si>
  <si>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</si>
  <si>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</si>
  <si>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</si>
  <si>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</si>
  <si>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</si>
  <si>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</si>
  <si>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</si>
  <si>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</si>
  <si>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</si>
  <si>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</si>
  <si>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</si>
  <si>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</si>
  <si>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</si>
  <si>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00901</t>
  </si>
  <si>
    <t xml:space="preserve">Vyčištění separátoru kalů před bouracími pracemi vč. likvidace </t>
  </si>
  <si>
    <t>kpl</t>
  </si>
  <si>
    <t>4</t>
  </si>
  <si>
    <t>-133865342</t>
  </si>
  <si>
    <t>949101111</t>
  </si>
  <si>
    <t>Lešení pomocné pracovní pro objekty pozemních staveb pro zatížení do 150 kg/m2, o výšce lešeňové podlahy do 1,9 m</t>
  </si>
  <si>
    <t>m2</t>
  </si>
  <si>
    <t>CS ÚRS 2022 01</t>
  </si>
  <si>
    <t>227610572</t>
  </si>
  <si>
    <t>Online PSC</t>
  </si>
  <si>
    <t>https://podminky.urs.cz/item/CS_URS_2022_01/949101111</t>
  </si>
  <si>
    <t>VV</t>
  </si>
  <si>
    <t>358,98</t>
  </si>
  <si>
    <t>3</t>
  </si>
  <si>
    <t>962031133</t>
  </si>
  <si>
    <t>Bourání příček z cihel, tvárnic nebo příčkovek z cihel pálených, plných nebo dutých na maltu vápennou nebo vápenocementovou, tl. do 150 mm</t>
  </si>
  <si>
    <t>683839857</t>
  </si>
  <si>
    <t>https://podminky.urs.cz/item/CS_URS_2022_01/962031133</t>
  </si>
  <si>
    <t>mč 103,104,105</t>
  </si>
  <si>
    <t>(6,2*2+4,9+1,4*4)*2,7</t>
  </si>
  <si>
    <t>mč 112</t>
  </si>
  <si>
    <t>3,8*2,7+0,9*2</t>
  </si>
  <si>
    <t>mč 108</t>
  </si>
  <si>
    <t>0,8*2</t>
  </si>
  <si>
    <t>mč 106</t>
  </si>
  <si>
    <t>0,8*2+0,9*2</t>
  </si>
  <si>
    <t>Součet</t>
  </si>
  <si>
    <t>962032431</t>
  </si>
  <si>
    <t>Bourání zdiva nadzákladového z cihel nebo tvárnic z dutých cihel nebo tvárnic pálených nebo nepálených, na maltu vápennou nebo vápenocementovou, objemu do 1 m3</t>
  </si>
  <si>
    <t>m3</t>
  </si>
  <si>
    <t>1821399354</t>
  </si>
  <si>
    <t>https://podminky.urs.cz/item/CS_URS_2022_01/962032431</t>
  </si>
  <si>
    <t>mč 113-114</t>
  </si>
  <si>
    <t>1,65*2,2*0,25</t>
  </si>
  <si>
    <t>5</t>
  </si>
  <si>
    <t>962042320</t>
  </si>
  <si>
    <t>Bourání zdiva z betonu prostého nadzákladového objemu do 1 m3</t>
  </si>
  <si>
    <t>-1749225463</t>
  </si>
  <si>
    <t>https://podminky.urs.cz/item/CS_URS_2022_01/962042320</t>
  </si>
  <si>
    <t>základ patky pod rušené vzt jednotky na střeše</t>
  </si>
  <si>
    <t>0,8*0,3*0,1*4</t>
  </si>
  <si>
    <t>6</t>
  </si>
  <si>
    <t>962052210</t>
  </si>
  <si>
    <t>Bourání zdiva železobetonového nadzákladového, objemu do 1 m3</t>
  </si>
  <si>
    <t>1998538184</t>
  </si>
  <si>
    <t>https://podminky.urs.cz/item/CS_URS_2022_01/962052210</t>
  </si>
  <si>
    <t>separátor kalů</t>
  </si>
  <si>
    <t>0,7*1,1*0,07*2</t>
  </si>
  <si>
    <t>0,6*0,48*0,7</t>
  </si>
  <si>
    <t>1,26*0,16*0,7</t>
  </si>
  <si>
    <t>7</t>
  </si>
  <si>
    <t>968072455</t>
  </si>
  <si>
    <t>Vybourání kovových rámů oken s křídly, dveřních zárubní, vrat, stěn, ostění nebo obkladů dveřních zárubní, plochy do 2 m2</t>
  </si>
  <si>
    <t>-113726678</t>
  </si>
  <si>
    <t>https://podminky.urs.cz/item/CS_URS_2022_01/968072455</t>
  </si>
  <si>
    <t>mč 101</t>
  </si>
  <si>
    <t>1,45*2+0,9*2</t>
  </si>
  <si>
    <t>0,8*2*2+0,6*2*6</t>
  </si>
  <si>
    <t>mč 113</t>
  </si>
  <si>
    <t>1,45*2</t>
  </si>
  <si>
    <t>mč 102</t>
  </si>
  <si>
    <t>8</t>
  </si>
  <si>
    <t>968082016</t>
  </si>
  <si>
    <t>Vybourání plastových rámů oken s křídly, dveřních zárubní, vrat rámu oken s křídly, plochy přes 1 do 2 m2</t>
  </si>
  <si>
    <t>469187859</t>
  </si>
  <si>
    <t>https://podminky.urs.cz/item/CS_URS_2022_01/968082016</t>
  </si>
  <si>
    <t>0,9*1,5</t>
  </si>
  <si>
    <t>968082018</t>
  </si>
  <si>
    <t>Vybourání plastových rámů oken s křídly, dveřních zárubní, vrat rámu oken s křídly, plochy přes 4 m2</t>
  </si>
  <si>
    <t>1393363119</t>
  </si>
  <si>
    <t>https://podminky.urs.cz/item/CS_URS_2022_01/968082018</t>
  </si>
  <si>
    <t>mč 114</t>
  </si>
  <si>
    <t>4,5*1,65</t>
  </si>
  <si>
    <t>10</t>
  </si>
  <si>
    <t>972054341.R1</t>
  </si>
  <si>
    <t>Vybourání otvorů ve stropech nebo klenbách železobetonových bez odstranění podlahy a násypu, plochy do 0,25 m2, tl. přes 150 mm</t>
  </si>
  <si>
    <t>kus</t>
  </si>
  <si>
    <t>-1981877726</t>
  </si>
  <si>
    <t>prostupy pro VZT</t>
  </si>
  <si>
    <t>DN 400</t>
  </si>
  <si>
    <t>11</t>
  </si>
  <si>
    <t>974042553</t>
  </si>
  <si>
    <t>Vysekání rýh v betonové nebo jiné monolitické dlažbě s betonovým podkladem do hl. 100 mm a šířky do 100 mm</t>
  </si>
  <si>
    <t>m</t>
  </si>
  <si>
    <t>-970460095</t>
  </si>
  <si>
    <t>https://podminky.urs.cz/item/CS_URS_2022_01/974042553</t>
  </si>
  <si>
    <t>drážka pro vedení el kabelů v podlaze</t>
  </si>
  <si>
    <t>60</t>
  </si>
  <si>
    <t>12</t>
  </si>
  <si>
    <t>978059541</t>
  </si>
  <si>
    <t>Odsekání obkladů stěn včetně otlučení podkladní omítky až na zdivo z obkládaček vnitřních, z jakýchkoliv materiálů, plochy přes 1 m2</t>
  </si>
  <si>
    <t>1548470267</t>
  </si>
  <si>
    <t>https://podminky.urs.cz/item/CS_URS_2022_01/978059541</t>
  </si>
  <si>
    <t>(6,2*6+4,9*6)*2</t>
  </si>
  <si>
    <t>mč 107</t>
  </si>
  <si>
    <t>1,5*1</t>
  </si>
  <si>
    <t>997</t>
  </si>
  <si>
    <t>Přesun sutě</t>
  </si>
  <si>
    <t>13</t>
  </si>
  <si>
    <t>997013111</t>
  </si>
  <si>
    <t>Vnitrostaveništní doprava suti a vybouraných hmot vodorovně do 50 m svisle s použitím mechanizace pro budovy a haly výšky do 6 m</t>
  </si>
  <si>
    <t>t</t>
  </si>
  <si>
    <t>-1216154447</t>
  </si>
  <si>
    <t>https://podminky.urs.cz/item/CS_URS_2022_01/997013111</t>
  </si>
  <si>
    <t>14</t>
  </si>
  <si>
    <t>997013501</t>
  </si>
  <si>
    <t>Odvoz suti a vybouraných hmot na skládku nebo meziskládku se složením, na vzdálenost do 1 km</t>
  </si>
  <si>
    <t>-542304019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</si>
  <si>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</si>
  <si>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</si>
  <si>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</si>
  <si>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669487275</t>
  </si>
  <si>
    <t>https://podminky.urs.cz/item/CS_URS_2022_01/997013509</t>
  </si>
  <si>
    <t>skládka Tuněchody 37 km</t>
  </si>
  <si>
    <t>36*50,337</t>
  </si>
  <si>
    <t>16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</si>
  <si>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</si>
  <si>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</si>
  <si>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632858818</t>
  </si>
  <si>
    <t>https://podminky.urs.cz/item/CS_URS_2022_01/997013609</t>
  </si>
  <si>
    <t>50,337-13,992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</si>
  <si>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</si>
  <si>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</si>
  <si>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</si>
  <si>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-772147726</t>
  </si>
  <si>
    <t>https://podminky.urs.cz/item/CS_URS_2022_01/997013631</t>
  </si>
  <si>
    <t>13,992</t>
  </si>
  <si>
    <t>PSV</t>
  </si>
  <si>
    <t>Práce a dodávky PSV</t>
  </si>
  <si>
    <t>712</t>
  </si>
  <si>
    <t>Povlakové krytiny</t>
  </si>
  <si>
    <t>18</t>
  </si>
  <si>
    <t>712363803</t>
  </si>
  <si>
    <t>Odstranění povlakové krytiny střech plochých do 10° s mechanicky kotvenou izolací pro jakoukoli tloušťku izolace budovy výšky do 18 m, kotvené do betonu</t>
  </si>
  <si>
    <t>1252959421</t>
  </si>
  <si>
    <t>https://podminky.urs.cz/item/CS_URS_2022_01/712363803</t>
  </si>
  <si>
    <t>3,14*0,2*0,2*4</t>
  </si>
  <si>
    <t>nové patky pro VZT</t>
  </si>
  <si>
    <t>0,6*0,25*4</t>
  </si>
  <si>
    <t>1*0,3+1,2*0,5+2,7*0,5+1,2*0,5+2,4*0,5</t>
  </si>
  <si>
    <t>713</t>
  </si>
  <si>
    <t>Izolace tepelné</t>
  </si>
  <si>
    <t>19</t>
  </si>
  <si>
    <t>713141843</t>
  </si>
  <si>
    <t>Odstranění tepelné izolace střech plochých z rohoží, pásů, dílců, desek, bloků mezi roštem připevněných lepením z polystyrenu suchého, tloušťka izolace přes 100 mm</t>
  </si>
  <si>
    <t>1459484666</t>
  </si>
  <si>
    <t>https://podminky.urs.cz/item/CS_URS_2022_01/713141843</t>
  </si>
  <si>
    <t>763</t>
  </si>
  <si>
    <t>Konstrukce suché výstavby</t>
  </si>
  <si>
    <t>20</t>
  </si>
  <si>
    <t>763121811</t>
  </si>
  <si>
    <t>Demontáž předsazených nebo šachtových stěn ze sádrokartonových desek s nosnou konstrukcí z ocelových profilů jednoduchých, opláštění jednoduché</t>
  </si>
  <si>
    <t>2085387204</t>
  </si>
  <si>
    <t>https://podminky.urs.cz/item/CS_URS_2022_01/763121811</t>
  </si>
  <si>
    <t>(1,2+0,9+0,8*3)*2,8</t>
  </si>
  <si>
    <t>763131821</t>
  </si>
  <si>
    <t>Demontáž podhledu nebo samostatného požárního předělu ze sádrokartonových desek s nosnou konstrukcí dvouvrstvou z ocelových profilů, opláštění jednoduché</t>
  </si>
  <si>
    <t>-230410560</t>
  </si>
  <si>
    <t>https://podminky.urs.cz/item/CS_URS_2022_01/763131821</t>
  </si>
  <si>
    <t>mč 102,103,104,105</t>
  </si>
  <si>
    <t>78,8+25,57+14,65+1,46</t>
  </si>
  <si>
    <t>mč 107,111,113,114</t>
  </si>
  <si>
    <t>71,79+71,15+48,1+47,46</t>
  </si>
  <si>
    <t>764</t>
  </si>
  <si>
    <t>Konstrukce klempířské</t>
  </si>
  <si>
    <t>22</t>
  </si>
  <si>
    <t>764002851</t>
  </si>
  <si>
    <t>Demontáž klempířských konstrukcí oplechování parapetů do suti</t>
  </si>
  <si>
    <t>923488232</t>
  </si>
  <si>
    <t>https://podminky.urs.cz/item/CS_URS_2022_01/764002851</t>
  </si>
  <si>
    <t>4,5</t>
  </si>
  <si>
    <t>766</t>
  </si>
  <si>
    <t>Konstrukce truhlářské</t>
  </si>
  <si>
    <t>23</t>
  </si>
  <si>
    <t>766441811</t>
  </si>
  <si>
    <t>Demontáž parapetních desek dřevěných nebo plastových šířky do 300 mm délky do 1 m</t>
  </si>
  <si>
    <t>2034262748</t>
  </si>
  <si>
    <t>https://podminky.urs.cz/item/CS_URS_2022_01/766441811</t>
  </si>
  <si>
    <t>771</t>
  </si>
  <si>
    <t>Podlahy z dlaždic</t>
  </si>
  <si>
    <t>24</t>
  </si>
  <si>
    <t>771473810</t>
  </si>
  <si>
    <t>Demontáž soklíků z dlaždic keramických lepených rovných</t>
  </si>
  <si>
    <t>2005746364</t>
  </si>
  <si>
    <t>https://podminky.urs.cz/item/CS_URS_2022_01/771473810</t>
  </si>
  <si>
    <t>68</t>
  </si>
  <si>
    <t>25</t>
  </si>
  <si>
    <t>771573810</t>
  </si>
  <si>
    <t>Demontáž podlah z dlaždic keramických lepených</t>
  </si>
  <si>
    <t>166535704</t>
  </si>
  <si>
    <t>https://podminky.urs.cz/item/CS_URS_2022_01/771573810</t>
  </si>
  <si>
    <t>mč 102,103,104,105,106,108,112</t>
  </si>
  <si>
    <t>78,8+25,57+14,65+1,46+22,3+27,17+10,87</t>
  </si>
  <si>
    <t>776</t>
  </si>
  <si>
    <t>Podlahy povlakové</t>
  </si>
  <si>
    <t>26</t>
  </si>
  <si>
    <t>776201812</t>
  </si>
  <si>
    <t>Demontáž povlakových podlahovin lepených ručně s podložkou</t>
  </si>
  <si>
    <t>-325401169</t>
  </si>
  <si>
    <t>https://podminky.urs.cz/item/CS_URS_2022_01/776201812</t>
  </si>
  <si>
    <t>mč 107, 111, 113,114</t>
  </si>
  <si>
    <t>27</t>
  </si>
  <si>
    <t>776410811</t>
  </si>
  <si>
    <t>Demontáž soklíků nebo lišt pryžových nebo plastových</t>
  </si>
  <si>
    <t>-1987153911</t>
  </si>
  <si>
    <t>https://podminky.urs.cz/item/CS_URS_2022_01/776410811</t>
  </si>
  <si>
    <t>54</t>
  </si>
  <si>
    <t>mč 111</t>
  </si>
  <si>
    <t>783</t>
  </si>
  <si>
    <t>Dokončovací práce - nátěry</t>
  </si>
  <si>
    <t>28</t>
  </si>
  <si>
    <t>783806811</t>
  </si>
  <si>
    <t>Odstranění nátěrů z omítek oškrábáním</t>
  </si>
  <si>
    <t>1200487945</t>
  </si>
  <si>
    <t>https://podminky.urs.cz/item/CS_URS_2022_01/783806811</t>
  </si>
  <si>
    <t>(6,2+4,9)*2*0,7</t>
  </si>
  <si>
    <t>SO 01.1b - Stavební část - nové konstrukce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</si>
  <si>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</si>
  <si>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</si>
  <si>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</si>
  <si>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</si>
  <si>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</si>
  <si>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</si>
  <si>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722 - Zdravotechnika - vnitřní vodovod</t>
  </si>
  <si>
    <t xml:space="preserve">    727 - Zdravotechnika - požární ochrana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</si>
  <si>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</si>
  <si>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</si>
  <si>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</si>
  <si>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OST - Ostatní</t>
  </si>
  <si>
    <t>Zemní práce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</si>
  <si>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</si>
  <si>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</si>
  <si>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-1816000070</t>
  </si>
  <si>
    <t>https://podminky.urs.cz/item/CS_URS_2022_01/113107331</t>
  </si>
  <si>
    <t>nová plošina</t>
  </si>
  <si>
    <t>1,3*1,9</t>
  </si>
  <si>
    <t>131351100</t>
  </si>
  <si>
    <t>Hloubení nezapažených jam a zářezů strojně s urovnáním dna do předepsaného profilu a spádu v hornině třídy těžitelnosti II skupiny 4 do 20 m3</t>
  </si>
  <si>
    <t>1180588403</t>
  </si>
  <si>
    <t>https://podminky.urs.cz/item/CS_URS_2022_01/131351100</t>
  </si>
  <si>
    <t>nová rampa</t>
  </si>
  <si>
    <t>1,3*1,9*0,56</t>
  </si>
  <si>
    <t>132151101</t>
  </si>
  <si>
    <t>Hloubení nezapažených rýh šířky do 800 mm strojně s urovnáním dna do předepsaného profilu a spádu v hornině třídy těžitelnosti I skupiny 1 a 2 do 20 m3</t>
  </si>
  <si>
    <t>-1912448429</t>
  </si>
  <si>
    <t>https://podminky.urs.cz/item/CS_URS_2022_01/132151101</t>
  </si>
  <si>
    <t>základový pas nová plošina</t>
  </si>
  <si>
    <t>(1,3+1,9*2)*0,25*0,1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</si>
  <si>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</si>
  <si>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</si>
  <si>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980918626</t>
  </si>
  <si>
    <t>https://podminky.urs.cz/item/CS_URS_2022_01/162751117</t>
  </si>
  <si>
    <t>1,383+0,128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</si>
  <si>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</si>
  <si>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</si>
  <si>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-2004302538</t>
  </si>
  <si>
    <t>https://podminky.urs.cz/item/CS_URS_2022_01/162751119</t>
  </si>
  <si>
    <t>27*1,511</t>
  </si>
  <si>
    <t>167151101</t>
  </si>
  <si>
    <t>Nakládání, skládání a překládání neulehlého výkopku nebo sypaniny strojně nakládání, množství do 100 m3, z horniny třídy těžitelnosti I, skupiny 1 až 3</t>
  </si>
  <si>
    <t>1692017395</t>
  </si>
  <si>
    <t>https://podminky.urs.cz/item/CS_URS_2022_01/167151101</t>
  </si>
  <si>
    <t>171201221</t>
  </si>
  <si>
    <t>Poplatek za uložení stavebního odpadu na skládce (skládkovné) zeminy a kamení zatříděného do Katalogu odpadů pod kódem 17 05 04</t>
  </si>
  <si>
    <t>757837214</t>
  </si>
  <si>
    <t>https://podminky.urs.cz/item/CS_URS_2022_01/171201221</t>
  </si>
  <si>
    <t>1,511*1,8</t>
  </si>
  <si>
    <t>171251201</t>
  </si>
  <si>
    <t>Uložení sypaniny na skládky nebo meziskládky bez hutnění s upravením uložené sypaniny do předepsaného tvaru</t>
  </si>
  <si>
    <t>1300842011</t>
  </si>
  <si>
    <t>https://podminky.urs.cz/item/CS_URS_2022_01/171251201</t>
  </si>
  <si>
    <t>Zakládání</t>
  </si>
  <si>
    <t>274313711</t>
  </si>
  <si>
    <t>Základy z betonu prostého pasy betonu kamenem neprokládaného tř. C 20/25</t>
  </si>
  <si>
    <t>-714955678</t>
  </si>
  <si>
    <t>https://podminky.urs.cz/item/CS_URS_2022_01/274313711</t>
  </si>
  <si>
    <t>(1,9*2+1,3)*0,25*0,25</t>
  </si>
  <si>
    <t>275313711</t>
  </si>
  <si>
    <t>Základy z betonu prostého patky a bloky z betonu kamenem neprokládaného tř. C 20/25</t>
  </si>
  <si>
    <t>-1155397669</t>
  </si>
  <si>
    <t>https://podminky.urs.cz/item/CS_URS_2022_01/275313711</t>
  </si>
  <si>
    <t>nové patky pod vzt na střeše</t>
  </si>
  <si>
    <t>1,1*0,64*0,55*5</t>
  </si>
  <si>
    <t>2,6*0,64*0,55*2</t>
  </si>
  <si>
    <t>275351121</t>
  </si>
  <si>
    <t>Bednění základů patek zřízení</t>
  </si>
  <si>
    <t>1356267055</t>
  </si>
  <si>
    <t>https://podminky.urs.cz/item/CS_URS_2022_01/275351121</t>
  </si>
  <si>
    <t>(1,1+0,55)*2*0,64*5</t>
  </si>
  <si>
    <t>(2,6+0,55)*2*0,64*2</t>
  </si>
  <si>
    <t>275351122</t>
  </si>
  <si>
    <t>Bednění základů patek odstranění</t>
  </si>
  <si>
    <t>-1885347548</t>
  </si>
  <si>
    <t>https://podminky.urs.cz/item/CS_URS_2022_01/275351122</t>
  </si>
  <si>
    <t>279113151</t>
  </si>
  <si>
    <t>Základové zdi z tvárnic ztraceného bednění včetně výplně z betonu bez zvláštních nároků na vliv prostředí třídy C 25/30, tloušťky zdiva 150 mm</t>
  </si>
  <si>
    <t>-124130236</t>
  </si>
  <si>
    <t>https://podminky.urs.cz/item/CS_URS_2022_01/279113151</t>
  </si>
  <si>
    <t>(1,86*2+1,2)*0,25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</si>
  <si>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</si>
  <si>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</si>
  <si>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-1895819491</t>
  </si>
  <si>
    <t>https://podminky.urs.cz/item/CS_URS_2022_01/279361821</t>
  </si>
  <si>
    <t>R6 svisle a 250 mm</t>
  </si>
  <si>
    <t>(5/0,25)*0,25*0,222/1000</t>
  </si>
  <si>
    <t>Svislé a kompletní konstrukce</t>
  </si>
  <si>
    <t>311101212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</si>
  <si>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</si>
  <si>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1451612419</t>
  </si>
  <si>
    <t>https://podminky.urs.cz/item/CS_URS_2022_01/311101212</t>
  </si>
  <si>
    <t>průchod stěnou separátoru</t>
  </si>
  <si>
    <t>0,5*3</t>
  </si>
  <si>
    <t>M</t>
  </si>
  <si>
    <t>28611130</t>
  </si>
  <si>
    <t>trubka kanalizační PVC DN 160x500mm SN4</t>
  </si>
  <si>
    <t>384952813</t>
  </si>
  <si>
    <t>311113143</t>
  </si>
  <si>
    <t>Nadzákladové zdi z tvárnic ztraceného bednění hladkých, včetně výplně z betonu třídy C 20/25, tloušťky zdiva přes 200 do 250 mm</t>
  </si>
  <si>
    <t>1379771040</t>
  </si>
  <si>
    <t>https://podminky.urs.cz/item/CS_URS_2022_01/311113143</t>
  </si>
  <si>
    <t>0,6*0,75*4</t>
  </si>
  <si>
    <t>311234311</t>
  </si>
  <si>
    <t>Zdivo jednovrstvé z cihel děrovaných nebroušených klasických spojených na pero a drážku na maltu M10, pevnost cihel do P10, tl. zdiva 440 mm</t>
  </si>
  <si>
    <t>640457724</t>
  </si>
  <si>
    <t>https://podminky.urs.cz/item/CS_URS_2022_01/311234311</t>
  </si>
  <si>
    <t>mč 119-108</t>
  </si>
  <si>
    <t>1,55*2</t>
  </si>
  <si>
    <t>311234251</t>
  </si>
  <si>
    <t>Zdivo jednovrstvé z cihel děrovaných nebroušených klasických spojených na pero a drážku na maltu M10, pevnost cihel do P10, tl. zdiva 300 mm</t>
  </si>
  <si>
    <t>985890181</t>
  </si>
  <si>
    <t>https://podminky.urs.cz/item/CS_URS_2022_01/311234251</t>
  </si>
  <si>
    <t>mč 101-127</t>
  </si>
  <si>
    <t>311235145</t>
  </si>
  <si>
    <t>Zdivo jednovrstvé z cihel děrovaných broušených na celoplošnou tenkovrstvou maltu, pevnost cihel přes P10 do P15, tl. zdiva 250 mm</t>
  </si>
  <si>
    <t>-1086911384</t>
  </si>
  <si>
    <t>https://podminky.urs.cz/item/CS_URS_2022_01/311235145</t>
  </si>
  <si>
    <t>mč 116-117</t>
  </si>
  <si>
    <t>1*3,1</t>
  </si>
  <si>
    <t>317142412</t>
  </si>
  <si>
    <t>Překlady nenosné z pórobetonu osazené do tenkého maltového lože, výšky do 250 mm, šířky překladu 75 mm, délky překladu přes 1000 do 1250 mm</t>
  </si>
  <si>
    <t>812449147</t>
  </si>
  <si>
    <t>https://podminky.urs.cz/item/CS_URS_2022_01/317142412</t>
  </si>
  <si>
    <t>B2</t>
  </si>
  <si>
    <t>317142422</t>
  </si>
  <si>
    <t>Překlady nenosné z pórobetonu osazené do tenkého maltového lože, výšky do 250 mm, šířky překladu 100 mm, délky překladu přes 1000 do 1250 mm</t>
  </si>
  <si>
    <t>-507511877</t>
  </si>
  <si>
    <t>https://podminky.urs.cz/item/CS_URS_2022_01/317142422</t>
  </si>
  <si>
    <t>B1</t>
  </si>
  <si>
    <t>317168012</t>
  </si>
  <si>
    <t>Překlady keramické ploché osazené do maltového lože, výšky překladu 71 mm šířky 115 mm, délky 1250 mm</t>
  </si>
  <si>
    <t>-879935508</t>
  </si>
  <si>
    <t>https://podminky.urs.cz/item/CS_URS_2022_01/317168012</t>
  </si>
  <si>
    <t>B4</t>
  </si>
  <si>
    <t>317168022</t>
  </si>
  <si>
    <t>Překlady keramické ploché osazené do maltového lože, výšky překladu 71 mm šířky 145 mm, délky 1250 mm</t>
  </si>
  <si>
    <t>-1844554547</t>
  </si>
  <si>
    <t>https://podminky.urs.cz/item/CS_URS_2022_01/317168022</t>
  </si>
  <si>
    <t>B3</t>
  </si>
  <si>
    <t>317168053</t>
  </si>
  <si>
    <t>Překlady keramické vysoké osazené do maltového lože, šířky překladu 70 mm výšky 238 mm, délky 1500 mm</t>
  </si>
  <si>
    <t>-33846759</t>
  </si>
  <si>
    <t>https://podminky.urs.cz/item/CS_URS_2022_01/317168053</t>
  </si>
  <si>
    <t>B5</t>
  </si>
  <si>
    <t>317941123</t>
  </si>
  <si>
    <t>Osazování ocelových válcovaných nosníků na zdivu I nebo IE nebo U nebo UE nebo L č. 14 až 22 nebo výšky do 220 mm</t>
  </si>
  <si>
    <t>-905775658</t>
  </si>
  <si>
    <t>https://podminky.urs.cz/item/CS_URS_2022_01/317941123</t>
  </si>
  <si>
    <t>O1</t>
  </si>
  <si>
    <t>5,08*22,4/1000</t>
  </si>
  <si>
    <t>O2</t>
  </si>
  <si>
    <t>4,2*22,4/1000</t>
  </si>
  <si>
    <t>O7</t>
  </si>
  <si>
    <t>2*22,4/1000</t>
  </si>
  <si>
    <t>13010752</t>
  </si>
  <si>
    <t>ocel profilová IPE 200 jakost 11 375</t>
  </si>
  <si>
    <t>-1059920324</t>
  </si>
  <si>
    <t>317998113</t>
  </si>
  <si>
    <t>Izolace tepelná mezi překlady z pěnového polystyrenu výšky 24 cm, tloušťky 80 mm</t>
  </si>
  <si>
    <t>-676302813</t>
  </si>
  <si>
    <t>https://podminky.urs.cz/item/CS_URS_2022_01/317998113</t>
  </si>
  <si>
    <t>1,5</t>
  </si>
  <si>
    <t>29</t>
  </si>
  <si>
    <t>342272215</t>
  </si>
  <si>
    <t>Příčky z pórobetonových tvárnic hladkých na tenké maltové lože objemová hmotnost do 500 kg/m3, tloušťka příčky 75 mm</t>
  </si>
  <si>
    <t>-1965895841</t>
  </si>
  <si>
    <t>https://podminky.urs.cz/item/CS_URS_2022_01/342272215</t>
  </si>
  <si>
    <t>mč 111,113</t>
  </si>
  <si>
    <t>(3,3*2+2)*3</t>
  </si>
  <si>
    <t>30</t>
  </si>
  <si>
    <t>342272225</t>
  </si>
  <si>
    <t>Příčky z pórobetonových tvárnic hladkých na tenké maltové lože objemová hmotnost do 500 kg/m3, tloušťka příčky 100 mm</t>
  </si>
  <si>
    <t>-414540619</t>
  </si>
  <si>
    <t>https://podminky.urs.cz/item/CS_URS_2022_01/342272225</t>
  </si>
  <si>
    <t>mč 128</t>
  </si>
  <si>
    <t>(1,2+1,6)*3,1</t>
  </si>
  <si>
    <t>mč 105,106,125</t>
  </si>
  <si>
    <t>(2,15+1,66+2,8)*3,1</t>
  </si>
  <si>
    <t>mč 110,111,112,113</t>
  </si>
  <si>
    <t>(6,1+3,3+3,4)*3,1</t>
  </si>
  <si>
    <t>31</t>
  </si>
  <si>
    <t>342272245</t>
  </si>
  <si>
    <t>Příčky z pórobetonových tvárnic hladkých na tenké maltové lože objemová hmotnost do 500 kg/m3, tloušťka příčky 150 mm</t>
  </si>
  <si>
    <t>-420655446</t>
  </si>
  <si>
    <t>https://podminky.urs.cz/item/CS_URS_2022_01/342272245</t>
  </si>
  <si>
    <t>mč 108-121</t>
  </si>
  <si>
    <t>(3,8*2+2,1)*3,1</t>
  </si>
  <si>
    <t>32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</si>
  <si>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</si>
  <si>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</si>
  <si>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-294027827</t>
  </si>
  <si>
    <t>https://podminky.urs.cz/item/CS_URS_2022_01/380326122</t>
  </si>
  <si>
    <t>nová stěna separátor kalů</t>
  </si>
  <si>
    <t>1,85*0,7*0,2</t>
  </si>
  <si>
    <t>33</t>
  </si>
  <si>
    <t>380356231</t>
  </si>
  <si>
    <t>Bednění kompletních konstrukcí čistíren odpadních vod, nádrží, vodojemů, kanálů konstrukcí neomítaných z betonu prostého nebo železového ploch rovinných zřízení</t>
  </si>
  <si>
    <t>-924818762</t>
  </si>
  <si>
    <t>https://podminky.urs.cz/item/CS_URS_2022_01/380356231</t>
  </si>
  <si>
    <t>1,85*0,7*2</t>
  </si>
  <si>
    <t>34</t>
  </si>
  <si>
    <t>380356232</t>
  </si>
  <si>
    <t>Bednění kompletních konstrukcí čistíren odpadních vod, nádrží, vodojemů, kanálů konstrukcí neomítaných z betonu prostého nebo železového ploch rovinných odstranění</t>
  </si>
  <si>
    <t>90699446</t>
  </si>
  <si>
    <t>https://podminky.urs.cz/item/CS_URS_2022_01/380356232</t>
  </si>
  <si>
    <t>35</t>
  </si>
  <si>
    <t>380361006</t>
  </si>
  <si>
    <t>Výztuž kompletních konstrukcí čistíren odpadních vod, nádrží, vodojemů, kanálů z oceli 10 505 (R) nebo BSt 500</t>
  </si>
  <si>
    <t>190589082</t>
  </si>
  <si>
    <t>https://podminky.urs.cz/item/CS_URS_2022_01/380361006</t>
  </si>
  <si>
    <t>nová stěna separátor kalů - stupeň vyztužení 90 kg/m3</t>
  </si>
  <si>
    <t>0,259*0,09</t>
  </si>
  <si>
    <t>Úpravy povrchů, podlahy a osazování výplní</t>
  </si>
  <si>
    <t>36</t>
  </si>
  <si>
    <t>612111121</t>
  </si>
  <si>
    <t>Vyspravení povrchu neomítaných vnitřních ploch monolitických betonových nebo železobetonových konstrukcí rozetřením vysprávky do ztracena maltou cementovou lokálně v rozsahu vyspravované plochy do 30 % z celkové plochy stěn</t>
  </si>
  <si>
    <t>832090105</t>
  </si>
  <si>
    <t>https://podminky.urs.cz/item/CS_URS_2022_01/612111121</t>
  </si>
  <si>
    <t xml:space="preserve">stěny separátoru kalů po bourání </t>
  </si>
  <si>
    <t>1,1*0,07*2</t>
  </si>
  <si>
    <t>0,6*0,48*2</t>
  </si>
  <si>
    <t>1,26*0,16*2</t>
  </si>
  <si>
    <t>37</t>
  </si>
  <si>
    <t>612131101</t>
  </si>
  <si>
    <t>Podkladní a spojovací vrstva vnitřních omítaných ploch cementový postřik nanášený ručně celoplošně stěn</t>
  </si>
  <si>
    <t>-1774380961</t>
  </si>
  <si>
    <t>https://podminky.urs.cz/item/CS_URS_2022_01/612131101</t>
  </si>
  <si>
    <t>ostění</t>
  </si>
  <si>
    <t>(2,1*2+1,2)*0,35</t>
  </si>
  <si>
    <t>(2*2+1,65)*0,25</t>
  </si>
  <si>
    <t>zazdívky</t>
  </si>
  <si>
    <t>1,6*2*2</t>
  </si>
  <si>
    <t>(1+0,25)*3,1*2</t>
  </si>
  <si>
    <t>oprava stávajících stěn po otlučených obkladech</t>
  </si>
  <si>
    <t>mč původní 103,104,105</t>
  </si>
  <si>
    <t>(6,2*2+4,9)*2</t>
  </si>
  <si>
    <t>mč původní 107</t>
  </si>
  <si>
    <t>38</t>
  </si>
  <si>
    <t>612131121</t>
  </si>
  <si>
    <t>Podkladní a spojovací vrstva vnitřních omítaných ploch penetrace akrylát-silikonová nanášená ručně stěn</t>
  </si>
  <si>
    <t>18752964</t>
  </si>
  <si>
    <t>https://podminky.urs.cz/item/CS_URS_2022_01/612131121</t>
  </si>
  <si>
    <t>zazdívky a opravy cihly keram</t>
  </si>
  <si>
    <t>54,903</t>
  </si>
  <si>
    <t>zdivo porobeton 150</t>
  </si>
  <si>
    <t>30,07*2</t>
  </si>
  <si>
    <t>zdivo porobeton 100</t>
  </si>
  <si>
    <t>68,851*2</t>
  </si>
  <si>
    <t>zdivo porobeton 75</t>
  </si>
  <si>
    <t>25,8*2</t>
  </si>
  <si>
    <t>39</t>
  </si>
  <si>
    <t>612142001</t>
  </si>
  <si>
    <t>Potažení vnitřních ploch pletivem v ploše nebo pruzích, na plném podkladu sklovláknitým vtlačením do tmelu stěn</t>
  </si>
  <si>
    <t>-427866509</t>
  </si>
  <si>
    <t>https://podminky.urs.cz/item/CS_URS_2022_01/612142001</t>
  </si>
  <si>
    <t>40</t>
  </si>
  <si>
    <t>612311131</t>
  </si>
  <si>
    <t>Potažení vnitřních ploch štukem tloušťky do 3 mm svislých konstrukcí stěn</t>
  </si>
  <si>
    <t>613008848</t>
  </si>
  <si>
    <t>https://podminky.urs.cz/item/CS_URS_2022_01/612311131</t>
  </si>
  <si>
    <t>nad obklad</t>
  </si>
  <si>
    <t>(3,2+3,9)*2*0,7</t>
  </si>
  <si>
    <t>1,5*4*0,7</t>
  </si>
  <si>
    <t>(2,9+3,1)*2*0,7</t>
  </si>
  <si>
    <t>(0,9+1,6)*2*2*0,7</t>
  </si>
  <si>
    <t>41</t>
  </si>
  <si>
    <t>612321141</t>
  </si>
  <si>
    <t>Omítka vápenocementová vnitřních ploch nanášená ručně dvouvrstvá, tloušťky jádrové omítky do 10 mm a tloušťky štuku do 3 mm štuková svislých konstrukcí stěn</t>
  </si>
  <si>
    <t>1355855895</t>
  </si>
  <si>
    <t>https://podminky.urs.cz/item/CS_URS_2022_01/612321141</t>
  </si>
  <si>
    <t>mč 110</t>
  </si>
  <si>
    <t>(2,4+2,2)*2*2,7</t>
  </si>
  <si>
    <t>-(0,8*2*2)</t>
  </si>
  <si>
    <t>(2,4+3,2)*2*2,7</t>
  </si>
  <si>
    <t>42</t>
  </si>
  <si>
    <t>612325302</t>
  </si>
  <si>
    <t>Vápenocementová omítka ostění nebo nadpraží štuková</t>
  </si>
  <si>
    <t>-1661027660</t>
  </si>
  <si>
    <t>https://podminky.urs.cz/item/CS_URS_2022_01/612325302</t>
  </si>
  <si>
    <t>(4,5+1,65)*2*0,35</t>
  </si>
  <si>
    <t>43</t>
  </si>
  <si>
    <t>612325423</t>
  </si>
  <si>
    <t>Oprava vápenocementové omítky vnitřních ploch štukové dvouvrstvé, tloušťky do 20 mm a tloušťky štuku do 3 mm stěn, v rozsahu opravované plochy přes 30 do 50%</t>
  </si>
  <si>
    <t>2132406742</t>
  </si>
  <si>
    <t>https://podminky.urs.cz/item/CS_URS_2022_01/612325423</t>
  </si>
  <si>
    <t>odhad oprav stávajících omítek</t>
  </si>
  <si>
    <t>250</t>
  </si>
  <si>
    <t>44</t>
  </si>
  <si>
    <t>622525203.R1</t>
  </si>
  <si>
    <t>Oprava tenkovrstvé omítky vnějších ploch silikátové, akrylátové, silikonové nebo silikonsilikátové stěn, v rozsahu opravované plochy vč. podkladu</t>
  </si>
  <si>
    <t>-967090550</t>
  </si>
  <si>
    <t>zazdívka okna rampa</t>
  </si>
  <si>
    <t>45</t>
  </si>
  <si>
    <t>631311135</t>
  </si>
  <si>
    <t>Mazanina z betonu prostého bez zvýšených nároků na prostředí tl. přes 120 do 240 mm tř. C 20/25</t>
  </si>
  <si>
    <t>-1893796997</t>
  </si>
  <si>
    <t>https://podminky.urs.cz/item/CS_URS_2022_01/631311135</t>
  </si>
  <si>
    <t>1,86*1,2*0,15</t>
  </si>
  <si>
    <t>46</t>
  </si>
  <si>
    <t>631319013</t>
  </si>
  <si>
    <t>Příplatek k mazanině tl do 240 mm za přehlazení povrchu</t>
  </si>
  <si>
    <t>-239743862</t>
  </si>
  <si>
    <t>https://podminky.urs.cz/item/CS_URS_2022_01/631319013</t>
  </si>
  <si>
    <t>47</t>
  </si>
  <si>
    <t>631319197</t>
  </si>
  <si>
    <t>Příplatek k cenám mazanin za malou plochu do 5 m2 jednotlivě mazanina tl. přes 120 do 240 mm</t>
  </si>
  <si>
    <t>-586177351</t>
  </si>
  <si>
    <t>https://podminky.urs.cz/item/CS_URS_2022_01/631319197</t>
  </si>
  <si>
    <t>48</t>
  </si>
  <si>
    <t>631362021</t>
  </si>
  <si>
    <t>Výztuž mazanin ze svařovaných sítí z drátů typu KARI</t>
  </si>
  <si>
    <t>-444360798</t>
  </si>
  <si>
    <t>https://podminky.urs.cz/item/CS_URS_2022_01/631362021</t>
  </si>
  <si>
    <t>nová stupeň vyztužení 90 kg/m3 kari 100/100/6</t>
  </si>
  <si>
    <t>1,86*1,2*4,44/1000</t>
  </si>
  <si>
    <t>49</t>
  </si>
  <si>
    <t>635111242</t>
  </si>
  <si>
    <t>Násyp ze štěrkopísku, písku nebo kameniva pod podlahy se zhutněním z kameniva hrubého 16-32</t>
  </si>
  <si>
    <t>-697051802</t>
  </si>
  <si>
    <t>https://podminky.urs.cz/item/CS_URS_2022_01/635111242</t>
  </si>
  <si>
    <t>1,7*0,8*0,16</t>
  </si>
  <si>
    <t>50</t>
  </si>
  <si>
    <t>642942611</t>
  </si>
  <si>
    <t>Osazování zárubní nebo rámů kovových dveřních lisovaných nebo z úhelníků bez dveřních křídel na montážní pěnu, plochy otvoru do 2,5 m2</t>
  </si>
  <si>
    <t>-1392616788</t>
  </si>
  <si>
    <t>https://podminky.urs.cz/item/CS_URS_2022_01/642942611</t>
  </si>
  <si>
    <t>D3</t>
  </si>
  <si>
    <t>D4</t>
  </si>
  <si>
    <t>1+2</t>
  </si>
  <si>
    <t>D5</t>
  </si>
  <si>
    <t>2+2</t>
  </si>
  <si>
    <t>51</t>
  </si>
  <si>
    <t>55331487</t>
  </si>
  <si>
    <t>zárubeň jednokřídlá ocelová pro zdění tl stěny 110-150mm rozměru 800/1970, 2100mm</t>
  </si>
  <si>
    <t>-2129154097</t>
  </si>
  <si>
    <t>52</t>
  </si>
  <si>
    <t>55331481</t>
  </si>
  <si>
    <t>zárubeň jednokřídlá ocelová pro zdění tl stěny 75-100mm rozměru 700/1970, 2100mm</t>
  </si>
  <si>
    <t>299363260</t>
  </si>
  <si>
    <t>53</t>
  </si>
  <si>
    <t>642942721</t>
  </si>
  <si>
    <t>Osazování zárubní nebo rámů kovových dveřních lisovaných nebo z úhelníků bez dveřních křídel na montážní pěnu, plochy otvoru přes 2,5 do 4,5 m2</t>
  </si>
  <si>
    <t>-584809308</t>
  </si>
  <si>
    <t>https://podminky.urs.cz/item/CS_URS_2022_01/642942721</t>
  </si>
  <si>
    <t>D2</t>
  </si>
  <si>
    <t>55331723</t>
  </si>
  <si>
    <t>zárubeň dvoukřídlá ocelová pro dodatečnou montáž tl stěny 210-250mm rozměru 1450/1970, 2100mm</t>
  </si>
  <si>
    <t>-894330460</t>
  </si>
  <si>
    <t>55</t>
  </si>
  <si>
    <t>642945112</t>
  </si>
  <si>
    <t>Osazování ocelových zárubní protipožárních nebo protiplynových dveří do vynechaného otvoru, s obetonováním, dveří dvoukřídlových přes 2,5 do 6,5 m2</t>
  </si>
  <si>
    <t>-1385951691</t>
  </si>
  <si>
    <t>https://podminky.urs.cz/item/CS_URS_2022_01/642945112</t>
  </si>
  <si>
    <t>D10</t>
  </si>
  <si>
    <t>56</t>
  </si>
  <si>
    <t>55331759</t>
  </si>
  <si>
    <t>zárubeň dvoukřídlá ocelová pro zdění s protipožární úpravou tl stěny 75-100mm rozměru 1450/1970, 2100mm</t>
  </si>
  <si>
    <t>-1263008961</t>
  </si>
  <si>
    <t>57</t>
  </si>
  <si>
    <t>R632</t>
  </si>
  <si>
    <t>Osazení a dodávka rohového L profilu 50/50/5, lemování vany plošiny</t>
  </si>
  <si>
    <t>1211747652</t>
  </si>
  <si>
    <t>1,7*2+0,9</t>
  </si>
  <si>
    <t>Trubní vedení</t>
  </si>
  <si>
    <t>58</t>
  </si>
  <si>
    <t>891315313</t>
  </si>
  <si>
    <t>Montáž vodovodních armatur na potrubí koncových klapek PE-HD do hrdla PE nebo PVC potrubí DN 150</t>
  </si>
  <si>
    <t>39951491</t>
  </si>
  <si>
    <t>https://podminky.urs.cz/item/CS_URS_2022_01/891315313</t>
  </si>
  <si>
    <t>59</t>
  </si>
  <si>
    <t>84015</t>
  </si>
  <si>
    <t>klapka zpětná koncová KG pro odpadní vodu DN 150</t>
  </si>
  <si>
    <t>-695367452</t>
  </si>
  <si>
    <t>0091</t>
  </si>
  <si>
    <t>Tabulky orientační systém dle PBŘ a popisu místností</t>
  </si>
  <si>
    <t>1592357495</t>
  </si>
  <si>
    <t>61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</si>
  <si>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</si>
  <si>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</si>
  <si>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-921427094</t>
  </si>
  <si>
    <t>https://podminky.urs.cz/item/CS_URS_2022_01/113106071</t>
  </si>
  <si>
    <t>1,3*2</t>
  </si>
  <si>
    <t>62</t>
  </si>
  <si>
    <t>952901111</t>
  </si>
  <si>
    <t>Vyčištění budov nebo objektů před předáním do užívání budov bytové nebo občanské výstavby, světlé výšky podlaží do 4 m</t>
  </si>
  <si>
    <t>1585919024</t>
  </si>
  <si>
    <t>https://podminky.urs.cz/item/CS_URS_2022_01/952901111</t>
  </si>
  <si>
    <t>15,71+63,07+3,15+12,9+24,96+16,55+5,21+7,26+6,82+9,41+43,97+14,27+11,67+62,91+48,1+47,46+10,87+7,19+5,55+1,8</t>
  </si>
  <si>
    <t>63</t>
  </si>
  <si>
    <t>973031325</t>
  </si>
  <si>
    <t>Vysekání výklenků nebo kapes ve zdivu z cihel na maltu vápennou nebo vápenocementovou kapes, plochy do 0,10 m2, hl. do 300 mm</t>
  </si>
  <si>
    <t>1061406085</t>
  </si>
  <si>
    <t>https://podminky.urs.cz/item/CS_URS_2022_01/973031325</t>
  </si>
  <si>
    <t>kapsy pro překlady</t>
  </si>
  <si>
    <t>64</t>
  </si>
  <si>
    <t>973031335</t>
  </si>
  <si>
    <t>Vysekání výklenků nebo kapes ve zdivu z cihel na maltu vápennou nebo vápenocementovou kapes, plochy do 0,16 m2, hl. do 300 mm</t>
  </si>
  <si>
    <t>1838242858</t>
  </si>
  <si>
    <t>https://podminky.urs.cz/item/CS_URS_2022_01/973031335</t>
  </si>
  <si>
    <t>kapsy pro nosníky IPE</t>
  </si>
  <si>
    <t>65</t>
  </si>
  <si>
    <t>997013113</t>
  </si>
  <si>
    <t>Vnitrostaveništní doprava suti a vybouraných hmot vodorovně do 50 m svisle s použitím mechanizace pro budovy a haly výšky přes 9 do 12 m</t>
  </si>
  <si>
    <t>266450553</t>
  </si>
  <si>
    <t>https://podminky.urs.cz/item/CS_URS_2022_01/997013113</t>
  </si>
  <si>
    <t>66</t>
  </si>
  <si>
    <t>1845307466</t>
  </si>
  <si>
    <t>67</t>
  </si>
  <si>
    <t>1267396351</t>
  </si>
  <si>
    <t>36*2,252</t>
  </si>
  <si>
    <t>-339705715</t>
  </si>
  <si>
    <t>998</t>
  </si>
  <si>
    <t>Přesun hmot</t>
  </si>
  <si>
    <t>69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</si>
  <si>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</si>
  <si>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</si>
  <si>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-2127666810</t>
  </si>
  <si>
    <t>https://podminky.urs.cz/item/CS_URS_2022_01/998011001</t>
  </si>
  <si>
    <t>70</t>
  </si>
  <si>
    <t>712341716.R1</t>
  </si>
  <si>
    <t>Provedení povlakové krytiny střech plochých do 10° pásy přitavením NAIP ostatní činnosti při pokládání pásů (materiál ve specifikaci) zaizolování prostupů střešní rovinou kruhový průřez, průměr přes 300 mm do 500 mm vč. dodávky materiálu</t>
  </si>
  <si>
    <t>101537392</t>
  </si>
  <si>
    <t>71</t>
  </si>
  <si>
    <t>712341719.R1</t>
  </si>
  <si>
    <t>Provedení povlakové krytiny střech plochých do 10° pásy přitavením NAIP ostatní činnosti při pokládání pásů (materiál ve specifikaci) zaizolování prostupů střešní rovinou hranatý průřez, vnitřní plochy přes 0,09 do 0,25 m2 vč. dodávky materiálu</t>
  </si>
  <si>
    <t>2033025601</t>
  </si>
  <si>
    <t>72</t>
  </si>
  <si>
    <t>712341720.R1</t>
  </si>
  <si>
    <t>Provedení povlakové krytiny střech plochých do 10° pásy přitavením NAIP ostatní činnosti při pokládání pásů (materiál ve specifikaci) zaizolování prostupů střešní rovinou hranatý průřez, vnitřní plochy do 1 m2 vč. dodávky materiálu</t>
  </si>
  <si>
    <t>410132431</t>
  </si>
  <si>
    <t>73</t>
  </si>
  <si>
    <t>998712201</t>
  </si>
  <si>
    <t>Přesun hmot pro povlakové krytiny stanovený procentní sazbou (%) z ceny vodorovná dopravní vzdálenost do 50 m v objektech výšky do 6 m</t>
  </si>
  <si>
    <t>%</t>
  </si>
  <si>
    <t>54413355</t>
  </si>
  <si>
    <t>https://podminky.urs.cz/item/CS_URS_2022_01/998712201</t>
  </si>
  <si>
    <t>722</t>
  </si>
  <si>
    <t>Zdravotechnika - vnitřní vodovod</t>
  </si>
  <si>
    <t>74</t>
  </si>
  <si>
    <t>722001</t>
  </si>
  <si>
    <t>Dod + Mt přenosný práškový hasicí přístroj 21 A</t>
  </si>
  <si>
    <t>-1500076879</t>
  </si>
  <si>
    <t>727</t>
  </si>
  <si>
    <t>Zdravotechnika - požární ochrana</t>
  </si>
  <si>
    <t>75</t>
  </si>
  <si>
    <t>727111</t>
  </si>
  <si>
    <t>Protipožární trubní ucpávky prostupy stěnou a stropem požární odolnost dle PBŘ</t>
  </si>
  <si>
    <t>soubor</t>
  </si>
  <si>
    <t>1671243054</t>
  </si>
  <si>
    <t>76</t>
  </si>
  <si>
    <t>763111433</t>
  </si>
  <si>
    <t>Příčka ze sádrokartonových desek s nosnou konstrukcí z jednoduchých ocelových profilů UW, CW dvojitě opláštěná deskami impregnovanými H2 tl. 2 x 12,5 mm EI 60, příčka tl. 125 mm, profil 75, bez izolace</t>
  </si>
  <si>
    <t>-1159850053</t>
  </si>
  <si>
    <t>https://podminky.urs.cz/item/CS_URS_2022_01/763111433</t>
  </si>
  <si>
    <t>instalační předstěna sprchy mč 111,113</t>
  </si>
  <si>
    <t>0,9*3*2</t>
  </si>
  <si>
    <t>77</t>
  </si>
  <si>
    <t>763111771</t>
  </si>
  <si>
    <t>Příčka ze sádrokartonových desek Příplatek k cenám za rovinnost speciální tmelení kvality Q3</t>
  </si>
  <si>
    <t>-1438321693</t>
  </si>
  <si>
    <t>https://podminky.urs.cz/item/CS_URS_2022_01/763111771</t>
  </si>
  <si>
    <t>78</t>
  </si>
  <si>
    <t>763121714</t>
  </si>
  <si>
    <t>Stěna předsazená ze sádrokartonových desek ostatní konstrukce a práce na předsazených stěnách ze sádrokartonových desek základní penetrační nátěr</t>
  </si>
  <si>
    <t>-1153830660</t>
  </si>
  <si>
    <t>https://podminky.urs.cz/item/CS_URS_2022_01/763121714</t>
  </si>
  <si>
    <t>79</t>
  </si>
  <si>
    <t>763131411</t>
  </si>
  <si>
    <t>Podhled ze sádrokartonových desek dvouvrstvá zavěšená spodní konstrukce z ocelových profilů CD, UD jednoduše opláštěná deskou standardní A, tl. 12,5 mm, bez izolace</t>
  </si>
  <si>
    <t>-687827611</t>
  </si>
  <si>
    <t>https://podminky.urs.cz/item/CS_URS_2022_01/763131411</t>
  </si>
  <si>
    <t>63,07</t>
  </si>
  <si>
    <t>80</t>
  </si>
  <si>
    <t>763131451</t>
  </si>
  <si>
    <t>Podhled ze sádrokartonových desek dvouvrstvá zavěšená spodní konstrukce z ocelových profilů CD, UD jednoduše opláštěná deskou impregnovanou H2, tl. 12,5 mm, bez izolace</t>
  </si>
  <si>
    <t>1198478902</t>
  </si>
  <si>
    <t>https://podminky.urs.cz/item/CS_URS_2022_01/763131451</t>
  </si>
  <si>
    <t>5,21+7,26+6,82+9,41</t>
  </si>
  <si>
    <t>81</t>
  </si>
  <si>
    <t>763131714</t>
  </si>
  <si>
    <t>Podhled ze sádrokartonových desek ostatní práce a konstrukce na podhledech ze sádrokartonových desek základní penetrační nátěr</t>
  </si>
  <si>
    <t>317834833</t>
  </si>
  <si>
    <t>https://podminky.urs.cz/item/CS_URS_2022_01/763131714</t>
  </si>
  <si>
    <t>63,07+28,7</t>
  </si>
  <si>
    <t>82</t>
  </si>
  <si>
    <t>763131771</t>
  </si>
  <si>
    <t>Podhled ze sádrokartonových desek Příplatek k cenám za rovinnost kvality speciální tmelení kvality Q3</t>
  </si>
  <si>
    <t>-2022514997</t>
  </si>
  <si>
    <t>https://podminky.urs.cz/item/CS_URS_2022_01/763131771</t>
  </si>
  <si>
    <t>83</t>
  </si>
  <si>
    <t>763431031</t>
  </si>
  <si>
    <t>Montáž podhledu minerálního včetně zavěšeného roštu skrytého s panely vyjímatelnými jakékoliv velikosti panelů</t>
  </si>
  <si>
    <t>-1627879363</t>
  </si>
  <si>
    <t>https://podminky.urs.cz/item/CS_URS_2022_01/763431031</t>
  </si>
  <si>
    <t>mč 108,115,116,117,118,119,120,121,124</t>
  </si>
  <si>
    <t>16,55+43,97+14,27+11,67+62,91+48,1+47,46+10,87+7,19</t>
  </si>
  <si>
    <t>84</t>
  </si>
  <si>
    <t>59036514</t>
  </si>
  <si>
    <t>deska podhledová minerální rovná bílá jemně strukturovaná mikroperforovaná zvukově pohltivá 15x600x600mm</t>
  </si>
  <si>
    <t>113905006</t>
  </si>
  <si>
    <t>262,99*1,05 'Přepočtené koeficientem množství</t>
  </si>
  <si>
    <t>85</t>
  </si>
  <si>
    <t>763431201</t>
  </si>
  <si>
    <t>Montáž podhledu minerálního napojení na stěnu lištou obvodovou</t>
  </si>
  <si>
    <t>692986544</t>
  </si>
  <si>
    <t>https://podminky.urs.cz/item/CS_URS_2022_01/763431201</t>
  </si>
  <si>
    <t>16,2+27,8+15,8+14+42,8+28,6+28+13,6+11,2</t>
  </si>
  <si>
    <t>86</t>
  </si>
  <si>
    <t>998763401</t>
  </si>
  <si>
    <t>Přesun hmot pro konstrukce montované z desek stanovený procentní sazbou (%) z ceny vodorovná dopravní vzdálenost do 50 m v objektech výšky do 6 m</t>
  </si>
  <si>
    <t>1352014442</t>
  </si>
  <si>
    <t>https://podminky.urs.cz/item/CS_URS_2022_01/998763401</t>
  </si>
  <si>
    <t>87</t>
  </si>
  <si>
    <t>764216644</t>
  </si>
  <si>
    <t>Oplechování parapetů z pozinkovaného plechu s povrchovou úpravou rovných celoplošně lepené, bez rohů rš 330 mm</t>
  </si>
  <si>
    <t>-1056773736</t>
  </si>
  <si>
    <t>https://podminky.urs.cz/item/CS_URS_2022_01/764216644</t>
  </si>
  <si>
    <t>W01</t>
  </si>
  <si>
    <t>88</t>
  </si>
  <si>
    <t>998764201</t>
  </si>
  <si>
    <t>Přesun hmot pro konstrukce klempířské stanovený procentní sazbou (%) z ceny vodorovná dopravní vzdálenost do 50 m v objektech výšky do 6 m</t>
  </si>
  <si>
    <t>1883702121</t>
  </si>
  <si>
    <t>https://podminky.urs.cz/item/CS_URS_2022_01/998764201</t>
  </si>
  <si>
    <t>89</t>
  </si>
  <si>
    <t>766660031</t>
  </si>
  <si>
    <t>Montáž dveřních křídel dřevěných nebo plastových otevíravých do ocelové zárubně protipožárních dvoukřídlových jakékoliv šířky</t>
  </si>
  <si>
    <t>-1628167197</t>
  </si>
  <si>
    <t>https://podminky.urs.cz/item/CS_URS_2022_01/766660031</t>
  </si>
  <si>
    <t>90</t>
  </si>
  <si>
    <t>R766D10</t>
  </si>
  <si>
    <t>dveře dvoukřídlé dřevotřískové povrch laminátový CPL plné 1450x1970/2100mm, EW30 DP3+C3, kovový samozavírač, panikové kování</t>
  </si>
  <si>
    <t>-552140544</t>
  </si>
  <si>
    <t>91</t>
  </si>
  <si>
    <t>766694115</t>
  </si>
  <si>
    <t>Montáž ostatních truhlářských konstrukcí parapetních desek dřevěných nebo plastových šířky do 300 mm, délky přes 3600 mm</t>
  </si>
  <si>
    <t>-1024713013</t>
  </si>
  <si>
    <t>https://podminky.urs.cz/item/CS_URS_2022_01/766694115</t>
  </si>
  <si>
    <t>92</t>
  </si>
  <si>
    <t>60794102</t>
  </si>
  <si>
    <t>parapet dřevotřískový vnitřní povrch laminátový š 260mm</t>
  </si>
  <si>
    <t>-601561137</t>
  </si>
  <si>
    <t>93</t>
  </si>
  <si>
    <t>766D1</t>
  </si>
  <si>
    <t>D+Mt D1 2100/1100 Dveře hliník jednokřídlé plné s nadsvětlíkem, otevíravé, izol dvojsklo, pětikomor rám, bíláxbílá, bezp. sklo Conex, paniková klika, požární odolnost EI30DP3 + samozavírač C3</t>
  </si>
  <si>
    <t>257765575</t>
  </si>
  <si>
    <t>94</t>
  </si>
  <si>
    <t>766660001</t>
  </si>
  <si>
    <t>Montáž dveřních křídel dřevěných nebo plastových otevíravých do ocelové zárubně povrchově upravených jednokřídlových, šířky do 800 mm</t>
  </si>
  <si>
    <t>348398449</t>
  </si>
  <si>
    <t>https://podminky.urs.cz/item/CS_URS_2022_01/766660001</t>
  </si>
  <si>
    <t>D9</t>
  </si>
  <si>
    <t>1+1</t>
  </si>
  <si>
    <t>95</t>
  </si>
  <si>
    <t>R766D3</t>
  </si>
  <si>
    <t>dveře jednokřídlé dřevotřískové povrch laminátový CPL plné 800x1970/2100mm, zámek fab, koulexklika, bílá</t>
  </si>
  <si>
    <t>8369877</t>
  </si>
  <si>
    <t>96</t>
  </si>
  <si>
    <t>R766D4</t>
  </si>
  <si>
    <t>dveře jednokřídlé dřevotřískové povrch laminátový CPL plné 800x1970/2100mm, zámek fab, klikaxklika, bílá</t>
  </si>
  <si>
    <t>1241934375</t>
  </si>
  <si>
    <t>97</t>
  </si>
  <si>
    <t>R766D5</t>
  </si>
  <si>
    <t>dveře jednokřídlé dřevotřískové povrch laminátový CPL plné 700x1970/2100mm, zámek wc, klikaxklika, větrací mřížka, bílá</t>
  </si>
  <si>
    <t>1609262999</t>
  </si>
  <si>
    <t>98</t>
  </si>
  <si>
    <t>R766D9</t>
  </si>
  <si>
    <t>dveře jednokřídlé dřevotřískové povrch laminátový CPL plné 700x1970/2100mm, zámek fab, klikaxklika, bílá</t>
  </si>
  <si>
    <t>469890539</t>
  </si>
  <si>
    <t>99</t>
  </si>
  <si>
    <t>766660011</t>
  </si>
  <si>
    <t>Montáž dveřních křídel dřevěných nebo plastových otevíravých do ocelové zárubně povrchově upravených dvoukřídlových, šířky do 1450 mm</t>
  </si>
  <si>
    <t>-744011247</t>
  </si>
  <si>
    <t>https://podminky.urs.cz/item/CS_URS_2022_01/766660011</t>
  </si>
  <si>
    <t>100</t>
  </si>
  <si>
    <t>R766D2</t>
  </si>
  <si>
    <t>dveře dvoukřídlé dřevotřískové povrch laminátový CPL 2/3 prosklené 1450x1970/2100mm, zámek fab, klikaxklika</t>
  </si>
  <si>
    <t>1875845602</t>
  </si>
  <si>
    <t>101</t>
  </si>
  <si>
    <t>766D20</t>
  </si>
  <si>
    <t>Dod+Mont nové dveřní kování klika/koule</t>
  </si>
  <si>
    <t>ks</t>
  </si>
  <si>
    <t>1411314323</t>
  </si>
  <si>
    <t>102</t>
  </si>
  <si>
    <t>766D21</t>
  </si>
  <si>
    <t>-1762324031</t>
  </si>
  <si>
    <t>103</t>
  </si>
  <si>
    <t>766D22</t>
  </si>
  <si>
    <t>-723572130</t>
  </si>
  <si>
    <t>104</t>
  </si>
  <si>
    <t>766D23</t>
  </si>
  <si>
    <t>402010595</t>
  </si>
  <si>
    <t>105</t>
  </si>
  <si>
    <t>766D6</t>
  </si>
  <si>
    <t xml:space="preserve">D+Mt D6 4830/2500 Sestava hliník okna fix s dveřmi 800/2020, jednokřídlé prosklené s nadsvětlíkem, otevíravé, pětikomor rám, bíláxbílá, bezp. sklo Conex, klikaxklika </t>
  </si>
  <si>
    <t>131291304</t>
  </si>
  <si>
    <t>D6</t>
  </si>
  <si>
    <t>106</t>
  </si>
  <si>
    <t>766D7</t>
  </si>
  <si>
    <t xml:space="preserve">D+Mt D7 3950/2500 Sestava hliník okna fix s dveřmi 800/2020, jednokřídlé prosklené s nadsvětlíkem, otevíravé, pětikomor rám, bíláxbílá, bezp. sklo Conex, klikaxklika </t>
  </si>
  <si>
    <t>-233748509</t>
  </si>
  <si>
    <t>D7</t>
  </si>
  <si>
    <t>107</t>
  </si>
  <si>
    <t>766D8</t>
  </si>
  <si>
    <t xml:space="preserve">D+Mt D8 3320/2300 Sestava hliník okna fix 2x1200/1400 s dveřmi 800/2250, jednokřídlé prosklené, otevíravé, pětikomor rám, bíláxbílá, bezp. sklo Conex, klikaxklika </t>
  </si>
  <si>
    <t>-1110911354</t>
  </si>
  <si>
    <t>D8</t>
  </si>
  <si>
    <t>108</t>
  </si>
  <si>
    <t>766W01</t>
  </si>
  <si>
    <t>D+Mt W01 4500/1650 Okno hliník pětikřídlé, pevné, neotevíravé, izol dvojsklo, pětikomor rám, bíláxbílá, požární odolnost EW30DP3</t>
  </si>
  <si>
    <t>-1631079555</t>
  </si>
  <si>
    <t>109</t>
  </si>
  <si>
    <t>998766201</t>
  </si>
  <si>
    <t>Přesun hmot pro konstrukce truhlářské stanovený procentní sazbou (%) z ceny vodorovná dopravní vzdálenost do 50 m v objektech výšky do 6 m</t>
  </si>
  <si>
    <t>1315767509</t>
  </si>
  <si>
    <t>https://podminky.urs.cz/item/CS_URS_2022_01/998766201</t>
  </si>
  <si>
    <t>767</t>
  </si>
  <si>
    <t>Konstrukce zámečnické</t>
  </si>
  <si>
    <t>110</t>
  </si>
  <si>
    <t>7671</t>
  </si>
  <si>
    <t>Žárové zinkování máčením</t>
  </si>
  <si>
    <t>kg</t>
  </si>
  <si>
    <t>-117080160</t>
  </si>
  <si>
    <t>187,6+135,88</t>
  </si>
  <si>
    <t>111</t>
  </si>
  <si>
    <t>767995114</t>
  </si>
  <si>
    <t>Montáž ostatních atypických zámečnických konstrukcí hmotnosti přes 20 do 50 kg</t>
  </si>
  <si>
    <t>-1309748582</t>
  </si>
  <si>
    <t>https://podminky.urs.cz/item/CS_URS_2022_01/767995114</t>
  </si>
  <si>
    <t>O11 jackl 80/120/5</t>
  </si>
  <si>
    <t>4*3,35*14</t>
  </si>
  <si>
    <t>112</t>
  </si>
  <si>
    <t>50328</t>
  </si>
  <si>
    <t>profil ocelový obdélníkový svařovaný 120x80x5mm</t>
  </si>
  <si>
    <t>-45212908</t>
  </si>
  <si>
    <t xml:space="preserve">O11 </t>
  </si>
  <si>
    <t>4*3,35*14/1000</t>
  </si>
  <si>
    <t>0,188*1,1 'Přepočtené koeficientem množství</t>
  </si>
  <si>
    <t>113</t>
  </si>
  <si>
    <t>-744646781</t>
  </si>
  <si>
    <t>O12 IPE 160</t>
  </si>
  <si>
    <t>2*4,3*15,8</t>
  </si>
  <si>
    <t>114</t>
  </si>
  <si>
    <t>13010748</t>
  </si>
  <si>
    <t>ocel profilová IPE 160 jakost 11 375</t>
  </si>
  <si>
    <t>-1307502542</t>
  </si>
  <si>
    <t>2*4,3*15,8/1000</t>
  </si>
  <si>
    <t>0,136*1,1 'Přepočtené koeficientem množství</t>
  </si>
  <si>
    <t>115</t>
  </si>
  <si>
    <t>R</t>
  </si>
  <si>
    <t>767R</t>
  </si>
  <si>
    <t>Montáž, výroba a osazení atypických zámečnických konstrukcí - pomocný kotvící materiál</t>
  </si>
  <si>
    <t>966401249</t>
  </si>
  <si>
    <t>116</t>
  </si>
  <si>
    <t>998767201</t>
  </si>
  <si>
    <t>Přesun hmot pro zámečnické konstrukce stanovený procentní sazbou (%) z ceny vodorovná dopravní vzdálenost do 50 m v objektech výšky do 6 m</t>
  </si>
  <si>
    <t>533529715</t>
  </si>
  <si>
    <t>https://podminky.urs.cz/item/CS_URS_2022_01/998767201</t>
  </si>
  <si>
    <t>117</t>
  </si>
  <si>
    <t>771121011</t>
  </si>
  <si>
    <t>Příprava podkladu před provedením dlažby nátěr penetrační na podlahu</t>
  </si>
  <si>
    <t>1421035234</t>
  </si>
  <si>
    <t>https://podminky.urs.cz/item/CS_URS_2022_01/771121011</t>
  </si>
  <si>
    <t xml:space="preserve">mč 102,105,106,110,111,112,113,125 </t>
  </si>
  <si>
    <t>(63,07+3,15+12,9+5,21+7,26+6,82+9,41+5,55)</t>
  </si>
  <si>
    <t>118</t>
  </si>
  <si>
    <t>771121015</t>
  </si>
  <si>
    <t>Příprava podkladu před provedením dlažby nátěr kontaktní pro nesavé podklady na podlahu</t>
  </si>
  <si>
    <t>-537593219</t>
  </si>
  <si>
    <t>https://podminky.urs.cz/item/CS_URS_2022_01/771121015</t>
  </si>
  <si>
    <t>119</t>
  </si>
  <si>
    <t>771151014</t>
  </si>
  <si>
    <t>Příprava podkladu před provedením dlažby samonivelační stěrka min.pevnosti 20 MPa, tloušťky přes 8 do 10 mm</t>
  </si>
  <si>
    <t>-1389664302</t>
  </si>
  <si>
    <t>https://podminky.urs.cz/item/CS_URS_2022_01/771151014</t>
  </si>
  <si>
    <t>120</t>
  </si>
  <si>
    <t>771474112</t>
  </si>
  <si>
    <t>Montáž soklů z dlaždic keramických lepených flexibilním lepidlem rovných, výšky přes 65 do 90 mm</t>
  </si>
  <si>
    <t>-695416999</t>
  </si>
  <si>
    <t>https://podminky.urs.cz/item/CS_URS_2022_01/771474112</t>
  </si>
  <si>
    <t>(2,4+2,2)*2</t>
  </si>
  <si>
    <t>-(0,8*2)</t>
  </si>
  <si>
    <t>(2,4+3,2)*2</t>
  </si>
  <si>
    <t>mč 125</t>
  </si>
  <si>
    <t>(2,7+2)*2</t>
  </si>
  <si>
    <t>-(0,8)</t>
  </si>
  <si>
    <t>mč 105</t>
  </si>
  <si>
    <t>(1,9+1,7)*2</t>
  </si>
  <si>
    <t>3,8*4</t>
  </si>
  <si>
    <t>121</t>
  </si>
  <si>
    <t>59761416</t>
  </si>
  <si>
    <t>sokl-dlažba keramická slinutá hladká do interiéru i exteriéru 300x80mm</t>
  </si>
  <si>
    <t>-295252160</t>
  </si>
  <si>
    <t>91,8/0,3</t>
  </si>
  <si>
    <t>306*1,1 'Přepočtené koeficientem množství</t>
  </si>
  <si>
    <t>122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</si>
  <si>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</si>
  <si>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</si>
  <si>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-1564732781</t>
  </si>
  <si>
    <t>https://podminky.urs.cz/item/CS_URS_2022_01/771574263</t>
  </si>
  <si>
    <t>123</t>
  </si>
  <si>
    <t>61409</t>
  </si>
  <si>
    <t>dlažba keramická slinutá protiskluzná do interiéru i exteriéru pro vysoké mechanické namáhání 300/300 mm</t>
  </si>
  <si>
    <t>1266351285</t>
  </si>
  <si>
    <t>113,37*1,1 'Přepočtené koeficientem množství</t>
  </si>
  <si>
    <t>124</t>
  </si>
  <si>
    <t>771591112</t>
  </si>
  <si>
    <t>Izolace podlahy pod dlažbu nátěrem nebo stěrkou ve dvou vrstvách</t>
  </si>
  <si>
    <t>888274215</t>
  </si>
  <si>
    <t>https://podminky.urs.cz/item/CS_URS_2022_01/771591112</t>
  </si>
  <si>
    <t>mč 111,113 sprchy</t>
  </si>
  <si>
    <t>125</t>
  </si>
  <si>
    <t>771592011</t>
  </si>
  <si>
    <t>Čištění vnitřních ploch po položení dlažby podlah nebo schodišť chemickými prostředky</t>
  </si>
  <si>
    <t>280929470</t>
  </si>
  <si>
    <t>https://podminky.urs.cz/item/CS_URS_2022_01/771592011</t>
  </si>
  <si>
    <t>126</t>
  </si>
  <si>
    <t>998771201</t>
  </si>
  <si>
    <t>Přesun hmot pro podlahy z dlaždic stanovený procentní sazbou (%) z ceny vodorovná dopravní vzdálenost do 50 m v objektech výšky do 6 m</t>
  </si>
  <si>
    <t>1689774080</t>
  </si>
  <si>
    <t>https://podminky.urs.cz/item/CS_URS_2022_01/998771201</t>
  </si>
  <si>
    <t>127</t>
  </si>
  <si>
    <t>776121111</t>
  </si>
  <si>
    <t>Příprava podkladu penetrace vodou ředitelná na savý podklad (válečkováním) ředěná v poměru 1:3 podlah</t>
  </si>
  <si>
    <t>-1148756284</t>
  </si>
  <si>
    <t>https://podminky.urs.cz/item/CS_URS_2022_01/776121111</t>
  </si>
  <si>
    <t>mč 107,108,115,116,117,118,119,120,121,124,128 - 2 vrstvy</t>
  </si>
  <si>
    <t>(24,96+16,55+43,97+14,27+11,67+62,91+48,1+47,46+10,87+7,19+1,8)*2</t>
  </si>
  <si>
    <t>128</t>
  </si>
  <si>
    <t>776141114</t>
  </si>
  <si>
    <t>Příprava podkladu vyrovnání samonivelační stěrkou podlah min.pevnosti 20 MPa, tloušťky přes 8 do 10 mm</t>
  </si>
  <si>
    <t>-9263011</t>
  </si>
  <si>
    <t>https://podminky.urs.cz/item/CS_URS_2022_01/776141114</t>
  </si>
  <si>
    <t xml:space="preserve">mč 107,108,115,116,117,118,119,120,121,124,128 </t>
  </si>
  <si>
    <t>(24,96+16,55+43,97+14,27+11,67+62,91+48,1+47,46+10,87+7,19+1,8)</t>
  </si>
  <si>
    <t>129</t>
  </si>
  <si>
    <t>776221111</t>
  </si>
  <si>
    <t>Montáž podlahovin z PVC lepením standardním lepidlem z pásů standardních</t>
  </si>
  <si>
    <t>1297194263</t>
  </si>
  <si>
    <t>https://podminky.urs.cz/item/CS_URS_2022_01/776221111</t>
  </si>
  <si>
    <t>130</t>
  </si>
  <si>
    <t>R11044</t>
  </si>
  <si>
    <t>PVC vinyl pás šedý, povrch PUR, tl 2,80mm,útlum hluku 15 dB, rozměrová stálost 0,40%, protiskluznost DS R10, odpor 0,018, třída zátěže 41</t>
  </si>
  <si>
    <t>-1927636518</t>
  </si>
  <si>
    <t>289,75*1,1 'Přepočtené koeficientem množství</t>
  </si>
  <si>
    <t>131</t>
  </si>
  <si>
    <t>776411112</t>
  </si>
  <si>
    <t>Montáž soklíků lepením obvodových, výšky přes 80 do 100 mm</t>
  </si>
  <si>
    <t>-221722312</t>
  </si>
  <si>
    <t>https://podminky.urs.cz/item/CS_URS_2022_01/776411112</t>
  </si>
  <si>
    <t>(7+3,8)*2</t>
  </si>
  <si>
    <t>-1,5</t>
  </si>
  <si>
    <t>(4,3+3,8)*2</t>
  </si>
  <si>
    <t>mč 115</t>
  </si>
  <si>
    <t>(4,8+5*2)+(4+5*2)</t>
  </si>
  <si>
    <t>-(3*2+1,5)</t>
  </si>
  <si>
    <t>mč 116</t>
  </si>
  <si>
    <t>(4,8+3*2)</t>
  </si>
  <si>
    <t>mč 117</t>
  </si>
  <si>
    <t>(4+3*2)</t>
  </si>
  <si>
    <t>mč 118</t>
  </si>
  <si>
    <t>(8+9)*2+2*2</t>
  </si>
  <si>
    <t>mč 119</t>
  </si>
  <si>
    <t>(8+6,3)*2</t>
  </si>
  <si>
    <t>mč 120</t>
  </si>
  <si>
    <t>(8+6)*2</t>
  </si>
  <si>
    <t>-1,5*2</t>
  </si>
  <si>
    <t>mč 121</t>
  </si>
  <si>
    <t>(2,8+3,8)*2</t>
  </si>
  <si>
    <t>-0,8</t>
  </si>
  <si>
    <t>mč 124</t>
  </si>
  <si>
    <t>(1,6+0,6)*2</t>
  </si>
  <si>
    <t>(1,5+1,2)*2</t>
  </si>
  <si>
    <t>132</t>
  </si>
  <si>
    <t>28411010</t>
  </si>
  <si>
    <t>lišta soklová PVC 20x100mm</t>
  </si>
  <si>
    <t>170163374</t>
  </si>
  <si>
    <t>186,9*1,02 'Přepočtené koeficientem množství</t>
  </si>
  <si>
    <t>133</t>
  </si>
  <si>
    <t>776421312</t>
  </si>
  <si>
    <t>Montáž lišt přechodových šroubovaných</t>
  </si>
  <si>
    <t>-1284374834</t>
  </si>
  <si>
    <t>https://podminky.urs.cz/item/CS_URS_2022_01/776421312</t>
  </si>
  <si>
    <t>1,5*7+0,7+0,8</t>
  </si>
  <si>
    <t>134</t>
  </si>
  <si>
    <t>55343114</t>
  </si>
  <si>
    <t>profil přechodový Al narážecí 30mm bronz</t>
  </si>
  <si>
    <t>1223836053</t>
  </si>
  <si>
    <t>12*1,02 'Přepočtené koeficientem množství</t>
  </si>
  <si>
    <t>135</t>
  </si>
  <si>
    <t>998776201</t>
  </si>
  <si>
    <t>Přesun hmot pro podlahy povlakové stanovený procentní sazbou (%) z ceny vodorovná dopravní vzdálenost do 50 m v objektech výšky do 6 m</t>
  </si>
  <si>
    <t>672529700</t>
  </si>
  <si>
    <t>https://podminky.urs.cz/item/CS_URS_2022_01/998776201</t>
  </si>
  <si>
    <t>781</t>
  </si>
  <si>
    <t>Dokončovací práce - obklady</t>
  </si>
  <si>
    <t>136</t>
  </si>
  <si>
    <t>781121011</t>
  </si>
  <si>
    <t>Příprava podkladu před provedením obkladu nátěr penetrační na stěnu</t>
  </si>
  <si>
    <t>-241179071</t>
  </si>
  <si>
    <t>https://podminky.urs.cz/item/CS_URS_2022_01/781121011</t>
  </si>
  <si>
    <t>pod obklad</t>
  </si>
  <si>
    <t>(3,2+3,9)*2*2</t>
  </si>
  <si>
    <t>1,5*4*2</t>
  </si>
  <si>
    <t>-(0,8*2+0,7*2*4)</t>
  </si>
  <si>
    <t>(2,9+3,1)*2*2</t>
  </si>
  <si>
    <t>(0,9+1,6)*2*2*2</t>
  </si>
  <si>
    <t>mč 121 nad linkou</t>
  </si>
  <si>
    <t>(1,7+1,8)*0,6</t>
  </si>
  <si>
    <t>137</t>
  </si>
  <si>
    <t>781131112</t>
  </si>
  <si>
    <t>Izolace stěny pod obklad izolace nátěrem nebo stěrkou ve dvou vrstvách</t>
  </si>
  <si>
    <t>1323975751</t>
  </si>
  <si>
    <t>https://podminky.urs.cz/item/CS_URS_2022_01/781131112</t>
  </si>
  <si>
    <t>sprchové kouty mč 111,113</t>
  </si>
  <si>
    <t>0,9*3*2,2*2</t>
  </si>
  <si>
    <t>138</t>
  </si>
  <si>
    <t>781474114</t>
  </si>
  <si>
    <t>Montáž obkladů vnitřních stěn z dlaždic keramických lepených flexibilním lepidlem maloformátových hladkých přes 19 do 22 ks/m2</t>
  </si>
  <si>
    <t>1572283223</t>
  </si>
  <si>
    <t>https://podminky.urs.cz/item/CS_URS_2022_01/781474114</t>
  </si>
  <si>
    <t>139</t>
  </si>
  <si>
    <t>61040</t>
  </si>
  <si>
    <t>obklad keramický hladký 200/250 mm</t>
  </si>
  <si>
    <t>-1688621106</t>
  </si>
  <si>
    <t>72,1*1,1 'Přepočtené koeficientem množství</t>
  </si>
  <si>
    <t>140</t>
  </si>
  <si>
    <t>781494111</t>
  </si>
  <si>
    <t>Obklad - dokončující práce profily ukončovací lepené flexibilním lepidlem rohové</t>
  </si>
  <si>
    <t>-1533722131</t>
  </si>
  <si>
    <t>https://podminky.urs.cz/item/CS_URS_2022_01/781494111</t>
  </si>
  <si>
    <t>2*2</t>
  </si>
  <si>
    <t>141</t>
  </si>
  <si>
    <t>781494511</t>
  </si>
  <si>
    <t>Obklad - dokončující práce profily ukončovací lepené flexibilním lepidlem ukončovací</t>
  </si>
  <si>
    <t>2859856</t>
  </si>
  <si>
    <t>https://podminky.urs.cz/item/CS_URS_2022_01/781494511</t>
  </si>
  <si>
    <t>(3,2+3,9)*2</t>
  </si>
  <si>
    <t>1,5*4</t>
  </si>
  <si>
    <t>(2,9+3,1)*2</t>
  </si>
  <si>
    <t>(0,9+1,6)*2*2</t>
  </si>
  <si>
    <t>142</t>
  </si>
  <si>
    <t>781495211</t>
  </si>
  <si>
    <t>Čištění vnitřních ploch po provedení obkladu stěn chemickými prostředky</t>
  </si>
  <si>
    <t>-163681278</t>
  </si>
  <si>
    <t>https://podminky.urs.cz/item/CS_URS_2022_01/781495211</t>
  </si>
  <si>
    <t>143</t>
  </si>
  <si>
    <t>998781201</t>
  </si>
  <si>
    <t>Přesun hmot pro obklady keramické stanovený procentní sazbou (%) z ceny vodorovná dopravní vzdálenost do 50 m v objektech výšky do 6 m</t>
  </si>
  <si>
    <t>-1002034203</t>
  </si>
  <si>
    <t>https://podminky.urs.cz/item/CS_URS_2022_01/998781201</t>
  </si>
  <si>
    <t>144</t>
  </si>
  <si>
    <t>783314203</t>
  </si>
  <si>
    <t>Základní antikorozní nátěr zámečnických konstrukcí jednonásobný syntetický samozákladující</t>
  </si>
  <si>
    <t>-337611066</t>
  </si>
  <si>
    <t>https://podminky.urs.cz/item/CS_URS_2022_01/783314203</t>
  </si>
  <si>
    <t>zárubně</t>
  </si>
  <si>
    <t>8*2+3*3</t>
  </si>
  <si>
    <t>145</t>
  </si>
  <si>
    <t>783317101</t>
  </si>
  <si>
    <t>Krycí nátěr (email) zámečnických konstrukcí jednonásobný syntetický standardní</t>
  </si>
  <si>
    <t>-1742367832</t>
  </si>
  <si>
    <t>https://podminky.urs.cz/item/CS_URS_2022_01/783317101</t>
  </si>
  <si>
    <t>784</t>
  </si>
  <si>
    <t>Dokončovací práce - malby a tapety</t>
  </si>
  <si>
    <t>146</t>
  </si>
  <si>
    <t>784181101</t>
  </si>
  <si>
    <t>Penetrace podkladu jednonásobná základní akrylátová v místnostech výšky do 3,80 m</t>
  </si>
  <si>
    <t>-265576203</t>
  </si>
  <si>
    <t>https://podminky.urs.cz/item/CS_URS_2022_01/784181101</t>
  </si>
  <si>
    <t>podhled 102,110,111,112,113</t>
  </si>
  <si>
    <t>stěny všechny</t>
  </si>
  <si>
    <t>66*2,7</t>
  </si>
  <si>
    <t>(2,7+2)*2*3</t>
  </si>
  <si>
    <t>(7+3,8)*2*3</t>
  </si>
  <si>
    <t>(4,3+3,8)*2*2,7</t>
  </si>
  <si>
    <t>((4,8+5*2)+(4+5*2))*2,5</t>
  </si>
  <si>
    <t>(4,8+3*2)*2,5</t>
  </si>
  <si>
    <t>(4+3*2)*2,5</t>
  </si>
  <si>
    <t>((8+9)*2+2*2)*2,5</t>
  </si>
  <si>
    <t>(8+6,3)*2*2,5</t>
  </si>
  <si>
    <t>(8+6)*2*2,5</t>
  </si>
  <si>
    <t>(2,8+3,8)*2*2,7</t>
  </si>
  <si>
    <t>(1,6+0,6)*2*2,5</t>
  </si>
  <si>
    <t>(1,5+1,2)*2*2,5</t>
  </si>
  <si>
    <t>3,8*4*3</t>
  </si>
  <si>
    <t>147</t>
  </si>
  <si>
    <t>784221101</t>
  </si>
  <si>
    <t>Malby z malířských směsí otěruvzdorných za sucha dvojnásobné, bílé za sucha otěruvzdorné dobře v místnostech výšky do 3,80 m</t>
  </si>
  <si>
    <t>-686975286</t>
  </si>
  <si>
    <t>https://podminky.urs.cz/item/CS_URS_2022_01/784221101</t>
  </si>
  <si>
    <t>OST</t>
  </si>
  <si>
    <t>Ostatní</t>
  </si>
  <si>
    <t>148</t>
  </si>
  <si>
    <t>T55</t>
  </si>
  <si>
    <t>Dod+mont hydraulická zvedací plošina 1700/900 mm, zdvih 1100 mm, nosnost 3000 kg vč. rozvodů a zapojení</t>
  </si>
  <si>
    <t>512</t>
  </si>
  <si>
    <t>648622418</t>
  </si>
  <si>
    <t>SO 01.1c - Stavební část - nábytek</t>
  </si>
  <si>
    <t>D1 - Laboratoř 01</t>
  </si>
  <si>
    <t xml:space="preserve">    D2 - N2 Laboratorní stůl rohový 2400+2500/750/900</t>
  </si>
  <si>
    <t xml:space="preserve">    D3 - N6 Stůl pracovní 2420/600/850</t>
  </si>
  <si>
    <t xml:space="preserve">    D4 - N7 Laboratorní pracovní linka 3010/750/900</t>
  </si>
  <si>
    <t xml:space="preserve">    D5 - N12 Laboratorní stůl 4925/600/750</t>
  </si>
  <si>
    <t xml:space="preserve">    D6 - T53 Digestoř 1500/900/2500</t>
  </si>
  <si>
    <t xml:space="preserve">    D7 - N1 Židle</t>
  </si>
  <si>
    <t>D8 - Laboratoř 02</t>
  </si>
  <si>
    <t xml:space="preserve">    D9 - N3 Laboratorní stůl oboustranný 5500/1350/900</t>
  </si>
  <si>
    <t xml:space="preserve">    D10 - N4 Laboratorní stůl 1820/900/900</t>
  </si>
  <si>
    <t xml:space="preserve">    D11 - N9 Laboratorní pracovní linka 2180/750/900</t>
  </si>
  <si>
    <t xml:space="preserve">    D12 - N13 Laboratorní stůl 5250/750/750</t>
  </si>
  <si>
    <t xml:space="preserve">    D13 - N14 Skříň úložná 1500/600/2330</t>
  </si>
  <si>
    <t xml:space="preserve">    D14 - T52 Digestoř 1200/900/2500</t>
  </si>
  <si>
    <t>D19 - Montážní práce, doprava</t>
  </si>
  <si>
    <t>D1</t>
  </si>
  <si>
    <t>Laboratoř 01</t>
  </si>
  <si>
    <t>N2 Laboratorní stůl rohový 2400+2500/750/900</t>
  </si>
  <si>
    <t>Pol1</t>
  </si>
  <si>
    <t>Konstrukce tvaru H (montovaná), pro práci ve stoje, bez pracovní desky 1500 545 870</t>
  </si>
  <si>
    <t>Pol2</t>
  </si>
  <si>
    <t>Konstrukce tvaru H (montovaná), pro práci ve stoje, bez pracovní desky 900 695 870</t>
  </si>
  <si>
    <t>Pol3</t>
  </si>
  <si>
    <t>Zakrytování zad (odnímatelné) 1500/870 0 0 0</t>
  </si>
  <si>
    <t>Pol4</t>
  </si>
  <si>
    <t>Zakrytování zad (odnímatelné) - 900/870 0 0 0</t>
  </si>
  <si>
    <t>Pol5</t>
  </si>
  <si>
    <t>Zakrytování zad (odnímatelné) - 1500/870 0 0 0</t>
  </si>
  <si>
    <t>Pol6</t>
  </si>
  <si>
    <t>Zakrytování prostoru mezi konstrukci a médiovou stěnou (lamino) 0 0 0</t>
  </si>
  <si>
    <t>Pol7</t>
  </si>
  <si>
    <t>Deska pracovní, kámen umělý, tl. 20 mm 1000 600 20</t>
  </si>
  <si>
    <t>Pol8</t>
  </si>
  <si>
    <t>Deska pracovní, kámen umělý, tl. 20 mm 1000 750 20</t>
  </si>
  <si>
    <t>Pol9</t>
  </si>
  <si>
    <t>Stěna pro rozvod médií kovová - typ sloupová (stojící na podlaze), jednostranná bez vaničky, 2 police (HPL) hloubky 126+300 mm 1500 300 1620</t>
  </si>
  <si>
    <t>Pol10</t>
  </si>
  <si>
    <t>Blende zadní pro MSK sloupová (kovové) 1500 0 0</t>
  </si>
  <si>
    <t>Pol11</t>
  </si>
  <si>
    <t>Panel elektro zásuvek (2x230V) - do médiové stěny (typ sloupová)</t>
  </si>
  <si>
    <t>Pol12</t>
  </si>
  <si>
    <t>Panel datových zásuvek (2xDAT) dvojzásuvka - do médiové stěny (typ sloupová)</t>
  </si>
  <si>
    <t>Pol13</t>
  </si>
  <si>
    <t>Rameno odsávací FX2_ORIG_D100_L 1200_Up-PLUS, včetně adaptéru 100 1200 0</t>
  </si>
  <si>
    <t>Pol14</t>
  </si>
  <si>
    <t>Dymník kombinovaný, plast průhledný, ORIGINAL 380 460 0</t>
  </si>
  <si>
    <t>Pol15</t>
  </si>
  <si>
    <t>Kryt stropní PLUS 0 0 0</t>
  </si>
  <si>
    <t>Pol16</t>
  </si>
  <si>
    <t>Flexibilní hadice pro laboratorní použití, průměr 75 mm - pro propojení skříňky pod digestoří, bezpečnostní skříně, ... s vyústěním vzduchotechniky 1000 75 0</t>
  </si>
  <si>
    <t>N6 Stůl pracovní 2420/600/850</t>
  </si>
  <si>
    <t>Pol17</t>
  </si>
  <si>
    <t>Skříňka laboratorní dveřová na soklu, pro práci ve stoje, dveře bez zámku (jedna police), dvoudveřová 900 570 820</t>
  </si>
  <si>
    <t>Pol18</t>
  </si>
  <si>
    <t>Skříňka laboratorní dveřová na soklu, pro práci ve stoje, dveře bez zámku (jedna police), jednodveřová 600 570 820</t>
  </si>
  <si>
    <t>Pol19</t>
  </si>
  <si>
    <t>Deska pracovní, postforming, tl. 28 mm 1000 600 28</t>
  </si>
  <si>
    <t>N7 Laboratorní pracovní linka 3010/750/900</t>
  </si>
  <si>
    <t>Pol20</t>
  </si>
  <si>
    <t>Doměr rovný se soklem 18 150 867</t>
  </si>
  <si>
    <t>Pol21</t>
  </si>
  <si>
    <t>Skříňka laboratorní dveřová na soklu, pro práci ve stoje, dveře bez zámku (jedna police), jednodveřová 450 570 870</t>
  </si>
  <si>
    <t>Pol22</t>
  </si>
  <si>
    <t>Skříňka laboratorní výlevková dveřová na soklu s podpěrou pod výlevku, pro práci ve stoje, dveře bez zámku (bez police), jednodveřová 600 570 870</t>
  </si>
  <si>
    <t>Pol23</t>
  </si>
  <si>
    <t>Skříňka laboratorní dveřová na soklu, pro práci ve stoje, dveře bez zámku (jedna police), dvoudveřová 900 570 870</t>
  </si>
  <si>
    <t>Pol24</t>
  </si>
  <si>
    <t>Výlevka kameninová pro zabudování 445 445 265</t>
  </si>
  <si>
    <t>Pol25</t>
  </si>
  <si>
    <t>Sifon k výlevce PP bez odbočky 0 0 0</t>
  </si>
  <si>
    <t>Pol26</t>
  </si>
  <si>
    <t>Armatura laboratorní stojánková - SMĚŠOVACÍ, VODA, s klinickou pákou, vysoká, G3/4" 0 250 300</t>
  </si>
  <si>
    <t>Pol27</t>
  </si>
  <si>
    <t>Sprcha bezpečnostní obličejová s jednoduchou úhlovou oční/obličejovou tryskou, varianta pro uchycení do pracovní desky stolu 0 0 0</t>
  </si>
  <si>
    <t>Pol28</t>
  </si>
  <si>
    <t>Skříňka nástěnná dveřová, dveře plné bez zámku (jedna police), jednodveřová 600 350 740</t>
  </si>
  <si>
    <t>Pol29</t>
  </si>
  <si>
    <t>Odkapávač - sušák na sklo nástěnný, 72 pozic, průměr bodlin 15 mm 450 0 630</t>
  </si>
  <si>
    <t>N12 Laboratorní stůl 4925/600/750</t>
  </si>
  <si>
    <t>Pol30</t>
  </si>
  <si>
    <t>Skříňka laboratorní kombinovaná na soklu, pro práci v sedě, dveře bez zámku (jedna police), horní zásuvka bez zámku, jednodveřová 600 570 720</t>
  </si>
  <si>
    <t>Pol31</t>
  </si>
  <si>
    <t>Konstrukce tvaru H (montovaná), pro práci v sedě, bez pracovní desky 1200 545 720</t>
  </si>
  <si>
    <t>Pol32</t>
  </si>
  <si>
    <t>Skříňka laboratorní zásuvková na soklu, pro práci v sedě, čtyři zásuvky, horní zásuvka bez zámku 600 570 720</t>
  </si>
  <si>
    <t>Pol33</t>
  </si>
  <si>
    <t>Konstrukce tvaru H (montovaná), pro práci v sedě, bez pracovní desky 1300 545 720</t>
  </si>
  <si>
    <t>T53 Digestoř 1500/900/2500</t>
  </si>
  <si>
    <t>Pol34</t>
  </si>
  <si>
    <t>Digestoř - plechová, výška pracovní desky 900 mm, 4x 230 V / IP 44 (2 vnitřní), LED světlo, příprava pro ovládací jednotku, dvě okna manuálně vertikálně posuvná - spodní i horizontálně posuvné, bezp. Sklo, speciální komaxit 1500 900 2500</t>
  </si>
  <si>
    <t>Pol35</t>
  </si>
  <si>
    <t>Instalace pro digestoře - typ B2 - určen pro manuální posun okna, s bezpečnostními ALARMY (nedostatečného průtoku vzduchu, nadlimitního otevření okna nad 500 mm a kontrola zavřeného okna pro MaR)</t>
  </si>
  <si>
    <t>Pol36</t>
  </si>
  <si>
    <t>Deska pracovní digestoře 1500, umělý kámen, tl. 20 mm se zvýšeným okrajem tl. 35 mm 1500</t>
  </si>
  <si>
    <t>Pol37</t>
  </si>
  <si>
    <t>Skříňka bezpečnostní na hořlaviny nízká, typ 90, 2 dveře , 1 výjezd, záchytná vana 1402 574 600</t>
  </si>
  <si>
    <t>Pol38</t>
  </si>
  <si>
    <t>Sokl pro skříně bezpečnostní šířky 1400 mm 1400 550 30</t>
  </si>
  <si>
    <t>Pol39</t>
  </si>
  <si>
    <t>Flexibilní hadice pro laboratorní použití, průměr 51 mm - pro propojení skříňky pod digestoří, bezpečnostní skříně, ... s vyústěním vzduchotechniky 1000 51 0</t>
  </si>
  <si>
    <t>Pol40</t>
  </si>
  <si>
    <t>Flexibilní hadice pro laboratorní použití, průměr 250 mm - pro propojení digestoře, odtahového dílu, ... s vyústěním vzduchotechniky 1000 250 0</t>
  </si>
  <si>
    <t>N1 Židle</t>
  </si>
  <si>
    <t>Pol41</t>
  </si>
  <si>
    <t>Židle laboratorní zvýšená, kožené opěradlo, výškově stavitelná s opěrným chromovým kruhem, koženka, kolečka pro tvrdý povrch 620 0 1080</t>
  </si>
  <si>
    <t>Laboratoř 02</t>
  </si>
  <si>
    <t>N3 Laboratorní stůl oboustranný 5500/1350/900</t>
  </si>
  <si>
    <t>Pol42</t>
  </si>
  <si>
    <t>Skříňka laboratorní kombinovaná na soklu, pro práci ve stoje, dveře bez zámku (jedna police), dvě horní zásuvky (vedle sebe) bez zámku, dvoudveřová 900 570 870</t>
  </si>
  <si>
    <t>Pol43</t>
  </si>
  <si>
    <t>Konstrukce tvaru H (montovaná), pro práci ve stoje, bez pracovní desky 800 545 870</t>
  </si>
  <si>
    <t>Pol44</t>
  </si>
  <si>
    <t>Skříňka laboratorní zásuvková na soklu, pro práci ve stoje, čtyři zásuvky, horní zásuvka bez zámku 600 570 870</t>
  </si>
  <si>
    <t>Pol45</t>
  </si>
  <si>
    <t>Skříňka laboratorní ukončující otevřená na soklu, pro práci ve stoje, jedna police 325 700 870</t>
  </si>
  <si>
    <t>150</t>
  </si>
  <si>
    <t>152</t>
  </si>
  <si>
    <t>154</t>
  </si>
  <si>
    <t>156</t>
  </si>
  <si>
    <t>158</t>
  </si>
  <si>
    <t>160</t>
  </si>
  <si>
    <t>162</t>
  </si>
  <si>
    <t>164</t>
  </si>
  <si>
    <t>166</t>
  </si>
  <si>
    <t>Pol46</t>
  </si>
  <si>
    <t>Zakrytování zad (odnímatelné) - 800/870 0 0 0</t>
  </si>
  <si>
    <t>168</t>
  </si>
  <si>
    <t>170</t>
  </si>
  <si>
    <t>172</t>
  </si>
  <si>
    <t>174</t>
  </si>
  <si>
    <t>176</t>
  </si>
  <si>
    <t>178</t>
  </si>
  <si>
    <t>180</t>
  </si>
  <si>
    <t>182</t>
  </si>
  <si>
    <t>184</t>
  </si>
  <si>
    <t>Pol47</t>
  </si>
  <si>
    <t>Stěna pro rozvod médií kovová - typ sloupová (stojící na podlaze), oboustranná bez vaničky, 2 police (HPL) hloubky 126+350 mm 1200 350 1620</t>
  </si>
  <si>
    <t>186</t>
  </si>
  <si>
    <t>Pol48</t>
  </si>
  <si>
    <t>Stěna pro rozvod médií kovová - typ sloupová (stojící na podlaze), oboustranná bez vaničky, 2 police (HPL) hloubky 126+350 mm 1500 350 1620</t>
  </si>
  <si>
    <t>188</t>
  </si>
  <si>
    <t>190</t>
  </si>
  <si>
    <t>192</t>
  </si>
  <si>
    <t>194</t>
  </si>
  <si>
    <t>Pol49</t>
  </si>
  <si>
    <t>Držák/záda na odkapávač skla pro upevnění na médiovou stěnu 450 18 630</t>
  </si>
  <si>
    <t>196</t>
  </si>
  <si>
    <t>198</t>
  </si>
  <si>
    <t>200</t>
  </si>
  <si>
    <t>202</t>
  </si>
  <si>
    <t>204</t>
  </si>
  <si>
    <t>206</t>
  </si>
  <si>
    <t>N4 Laboratorní stůl 1820/900/900</t>
  </si>
  <si>
    <t>Pol50</t>
  </si>
  <si>
    <t>Konstrukce tvaru H (montovaná), pro práci ve stoje, bez pracovní desky 1800 695 870</t>
  </si>
  <si>
    <t>208</t>
  </si>
  <si>
    <t>Pol51</t>
  </si>
  <si>
    <t>Zakrytování zad (odnímatelné) - 1800/870 0 0 0</t>
  </si>
  <si>
    <t>210</t>
  </si>
  <si>
    <t>Pol52</t>
  </si>
  <si>
    <t>Deska pracovní, postforming, tl. 28 mm 1000 750 28</t>
  </si>
  <si>
    <t>212</t>
  </si>
  <si>
    <t>Pol53</t>
  </si>
  <si>
    <t>Stěna pro rozvod médií kovová - typ sloupová (stojící na podlaze), jednostranná bez vaničky, 2 police (HPL) hloubky 126+300 mm 1800 300 1620</t>
  </si>
  <si>
    <t>214</t>
  </si>
  <si>
    <t>Pol54</t>
  </si>
  <si>
    <t>Blende zadní pro MSK sloupová (kovové) 1800 0 0</t>
  </si>
  <si>
    <t>216</t>
  </si>
  <si>
    <t>218</t>
  </si>
  <si>
    <t>220</t>
  </si>
  <si>
    <t>222</t>
  </si>
  <si>
    <t>224</t>
  </si>
  <si>
    <t>226</t>
  </si>
  <si>
    <t>228</t>
  </si>
  <si>
    <t>D11</t>
  </si>
  <si>
    <t>N9 Laboratorní pracovní linka 2180/750/900</t>
  </si>
  <si>
    <t>Pol55</t>
  </si>
  <si>
    <t>Konstrukce tvaru H (montovaná), pro práci ve stoje, bez pracovní desky 1200 695 870</t>
  </si>
  <si>
    <t>230</t>
  </si>
  <si>
    <t>Pol56</t>
  </si>
  <si>
    <t>Celonerezová konstrukce s pracovní nerezovou deskou a zabudovaným nerezovým dřezem AISI 304 , dřez 700x550/300 600 500 300</t>
  </si>
  <si>
    <t>232</t>
  </si>
  <si>
    <t>Pol57</t>
  </si>
  <si>
    <t>Deska pracovní, nerez AISI 304, tl. 30 mm (potravinářský) 1000 750 30</t>
  </si>
  <si>
    <t>234</t>
  </si>
  <si>
    <t>Pol58</t>
  </si>
  <si>
    <t>Baterie stojánková - SMĚŠOVACÍ, chromová, páková, ramínko 230 mm, sprška 55 255 183</t>
  </si>
  <si>
    <t>236</t>
  </si>
  <si>
    <t>238</t>
  </si>
  <si>
    <t>D12</t>
  </si>
  <si>
    <t>N13 Laboratorní stůl 5250/750/750</t>
  </si>
  <si>
    <t>Pol59</t>
  </si>
  <si>
    <t>Skříňka laboratorní kombinovaná na soklu, pro práci v sedě, dveře bez zámku (jedna police), horní zásuvka bez zámku, jednodveřová 450 570 720</t>
  </si>
  <si>
    <t>240</t>
  </si>
  <si>
    <t>242</t>
  </si>
  <si>
    <t>244</t>
  </si>
  <si>
    <t>246</t>
  </si>
  <si>
    <t>248</t>
  </si>
  <si>
    <t>252</t>
  </si>
  <si>
    <t>254</t>
  </si>
  <si>
    <t>256</t>
  </si>
  <si>
    <t>258</t>
  </si>
  <si>
    <t>260</t>
  </si>
  <si>
    <t>262</t>
  </si>
  <si>
    <t>264</t>
  </si>
  <si>
    <t>266</t>
  </si>
  <si>
    <t>268</t>
  </si>
  <si>
    <t>270</t>
  </si>
  <si>
    <t>D13</t>
  </si>
  <si>
    <t>N14 Skříň úložná 1500/600/2330</t>
  </si>
  <si>
    <t>Pol60</t>
  </si>
  <si>
    <t>Skříň laboratorní dveřová na soklu, horní dveře prosklené bez zámku (dvě police), spodní plné bez zámku (jedna police), dvoudveřová 600 600 1960</t>
  </si>
  <si>
    <t>272</t>
  </si>
  <si>
    <t>Pol61</t>
  </si>
  <si>
    <t>Skříň laboratorní dveřová na soklu, horní dveře prosklené bez zámku (dvě police), spodní plné bez zámku (jedna police), čtyřdveřová 900 600 1960</t>
  </si>
  <si>
    <t>274</t>
  </si>
  <si>
    <t>Pol62</t>
  </si>
  <si>
    <t>Skříňová nadstavba laboratorní dveřová, dveře bez zámku (bez police), jednodveřová 600 600 370</t>
  </si>
  <si>
    <t>276</t>
  </si>
  <si>
    <t>Pol63</t>
  </si>
  <si>
    <t>Skříňová nadstavba laboratorní dveřová, dveře bez zámku (bez police), dvoudveřová 900 600 370</t>
  </si>
  <si>
    <t>278</t>
  </si>
  <si>
    <t>D14</t>
  </si>
  <si>
    <t>T52 Digestoř 1200/900/2500</t>
  </si>
  <si>
    <t>Pol64</t>
  </si>
  <si>
    <t>Digestoř - plechová, výška pracovní desky 900 mm, 4x 230 V / IP 44 (2 vnitřní), LED světlo, příprava pro ovládací jednotku, dvě okna manuálně vertikálně posuvná - spodní i horizontálně posuvné, bezp. Sklo, speciální komaxit 1200 900 2500</t>
  </si>
  <si>
    <t>280</t>
  </si>
  <si>
    <t>282</t>
  </si>
  <si>
    <t>Pol65</t>
  </si>
  <si>
    <t>Deska pracovní digestoře 1200, umělý kámen, tl. 20 mm se zvýšeným okrajem tl. 35 mm 1200</t>
  </si>
  <si>
    <t>284</t>
  </si>
  <si>
    <t>Pol66</t>
  </si>
  <si>
    <t>Skříňka pod pracovní desku digestoře , skříňka na kyseliny a louhy, z lamina, s odtahem průměru 50mm, bez ventilátoru, zámek, plastový sokl 1200 520 720</t>
  </si>
  <si>
    <t>286</t>
  </si>
  <si>
    <t>288</t>
  </si>
  <si>
    <t>290</t>
  </si>
  <si>
    <t>292</t>
  </si>
  <si>
    <t>D19</t>
  </si>
  <si>
    <t>Montážní práce, doprava</t>
  </si>
  <si>
    <t>Pol74</t>
  </si>
  <si>
    <t>Montážní práce</t>
  </si>
  <si>
    <t>356</t>
  </si>
  <si>
    <t>Pol75</t>
  </si>
  <si>
    <t>Doprava - Hradec Králové</t>
  </si>
  <si>
    <t>358</t>
  </si>
  <si>
    <t>149</t>
  </si>
  <si>
    <t>Pol76</t>
  </si>
  <si>
    <t>Revize elektro</t>
  </si>
  <si>
    <t>360</t>
  </si>
  <si>
    <t>Pol77</t>
  </si>
  <si>
    <t>Proměření odtahu u digestoří</t>
  </si>
  <si>
    <t>362</t>
  </si>
  <si>
    <t>151</t>
  </si>
  <si>
    <t>N17</t>
  </si>
  <si>
    <t>Dod+Mont skříňka s pracovní deskou 700/590/850 mm, 4 zásuvky</t>
  </si>
  <si>
    <t>608780578</t>
  </si>
  <si>
    <t>N18106</t>
  </si>
  <si>
    <t>Dod+Mont regál ocelový policový 2400/500/2000 mm</t>
  </si>
  <si>
    <t>1197461623</t>
  </si>
  <si>
    <t>153</t>
  </si>
  <si>
    <t>N181061</t>
  </si>
  <si>
    <t>Dod+Mont regál ocelový policový 2100/500/2000 mm</t>
  </si>
  <si>
    <t>1255856416</t>
  </si>
  <si>
    <t>N18107</t>
  </si>
  <si>
    <t>Dod+Mont regál ocelový policový 2900/500/2000 mm</t>
  </si>
  <si>
    <t>-1377489749</t>
  </si>
  <si>
    <t>4+1</t>
  </si>
  <si>
    <t>155</t>
  </si>
  <si>
    <t>N1810701</t>
  </si>
  <si>
    <t>Dod+Mont regál ocelový policový 2200/500/2000 mm</t>
  </si>
  <si>
    <t>270953481</t>
  </si>
  <si>
    <t>N1810702</t>
  </si>
  <si>
    <t>Dod+Mont regál ocelový policový 1700/500/2000 mm</t>
  </si>
  <si>
    <t>425070401</t>
  </si>
  <si>
    <t>157</t>
  </si>
  <si>
    <t>N20</t>
  </si>
  <si>
    <t>Dod+Mont sestava jídelní stůl 750/800/1600 mm + 4 židle dřevo</t>
  </si>
  <si>
    <t>939736419</t>
  </si>
  <si>
    <t>N21</t>
  </si>
  <si>
    <t>Dod+Mont sestava kuchyňská linka 1880+1100/600 mm lamino, vč. horní skříňky v. 750 mm, vybavení dřez vč. baterie</t>
  </si>
  <si>
    <t>982417604</t>
  </si>
  <si>
    <t>159</t>
  </si>
  <si>
    <t>N22</t>
  </si>
  <si>
    <t>Dod+Mont sestava šatní skříňky kovové 900/300/2000 mm</t>
  </si>
  <si>
    <t>133231749</t>
  </si>
  <si>
    <t>T50</t>
  </si>
  <si>
    <t>Dod+Mont sušička 1150/600/600 s úložnou prádla, en. třída C, boční plnění</t>
  </si>
  <si>
    <t>-820699444</t>
  </si>
  <si>
    <t>161</t>
  </si>
  <si>
    <t>T51</t>
  </si>
  <si>
    <t>Dod+Mont pračka 1150/600/600 s úložnou prádla, en. třída C, boční plnění</t>
  </si>
  <si>
    <t>-476581352</t>
  </si>
  <si>
    <t>T54</t>
  </si>
  <si>
    <t>Dod+Mont lednice 1500/600/600 s úložnou prádla, en. třída C, chladnička s mrazničkou</t>
  </si>
  <si>
    <t>642896034</t>
  </si>
  <si>
    <t>SO 01.4a - Elektroinstalace</t>
  </si>
  <si>
    <t>D1 - MONTÁŽE SVĚTELNÉ ROZVODY</t>
  </si>
  <si>
    <t>D2 - STAVEBNÍ PRÁCE SVĚTELNÉ ROZVODY</t>
  </si>
  <si>
    <t>D3 - MATERIÁLY SVĚTELNÉ ROZVODY</t>
  </si>
  <si>
    <t>D4 - MONTÁŽE ZÁSUVKOVÉ, MOTOROVÉ ROZVODY</t>
  </si>
  <si>
    <t>D5 - STAVEBNÍ PRÁCE ZÁSUVKOVÉ, MOTOROVÉ ROZVODY</t>
  </si>
  <si>
    <t>D6 - MATERIÁLY ZÁSUVKOVÉ, MOTOROVÉ ROZVODY</t>
  </si>
  <si>
    <t>D7 - MONTÁŽE ROZVADĚČ RD9.1</t>
  </si>
  <si>
    <t>D8 - MATERIÁLY ROZVADĚČ RD9.1</t>
  </si>
  <si>
    <t>D9 - PROJEKTOVÁ DOKUMENTACE SKUTEČNÉHO STAVU, VÝCHOZÍ REVIZNÍ ZPRÁVA</t>
  </si>
  <si>
    <t>MONTÁŽE SVĚTELNÉ ROZVODY</t>
  </si>
  <si>
    <t>Pol183</t>
  </si>
  <si>
    <t>vyhledání stávajících el.zařízení světelných obvodů zůstávajícíh v provoze po dobu rekonstrukce</t>
  </si>
  <si>
    <t>hod</t>
  </si>
  <si>
    <t>Pol184</t>
  </si>
  <si>
    <t>zajištění ochrany stávajících el.zařízení světelných obvodů zůstávajícíh v provoze po dobu rekonstrukce</t>
  </si>
  <si>
    <t>Pol185</t>
  </si>
  <si>
    <t>demontáž zrušených stávajících el.zařízení světelných obvodů, odvoz, likvidace</t>
  </si>
  <si>
    <t>Pol186</t>
  </si>
  <si>
    <t>spínač bílý plast řaz.1 IP20 komplet PO</t>
  </si>
  <si>
    <t>Pol187</t>
  </si>
  <si>
    <t>spínač bílý plast řaz.5 IP20 komplet PO</t>
  </si>
  <si>
    <t>Pol188</t>
  </si>
  <si>
    <t>přepínač bílý plast řaz.6 IP20 komplet PO</t>
  </si>
  <si>
    <t>Pol189</t>
  </si>
  <si>
    <t>spínač bílý plast řaz.5 IP44 komplet na povrch</t>
  </si>
  <si>
    <t>Pol190</t>
  </si>
  <si>
    <t>tlačítko bílé plast řaz.1/0 IP20 komplet PO</t>
  </si>
  <si>
    <t>Pol191</t>
  </si>
  <si>
    <t>B-LED panel 26W IP40, vestavný, zdroj LED 26W/2600lmn/3800K Ra 80+</t>
  </si>
  <si>
    <t>Pol192</t>
  </si>
  <si>
    <t>D-LED panel 34W IP40, vestavný, zdroj LED 34W/4100lmn/3800K Ra 80+</t>
  </si>
  <si>
    <t>Pol193</t>
  </si>
  <si>
    <t>DP-LED panel 34W IP40, přisazený, zdroj LED 34W/4100lmn/3800K Ra 80+</t>
  </si>
  <si>
    <t>Pol194</t>
  </si>
  <si>
    <t>F-LED svítidlo 19W IP40, vestavné, zdroj LED 19W/2000lmn Ra 80+</t>
  </si>
  <si>
    <t>Pol195</t>
  </si>
  <si>
    <t>FP-LED svítidlo 19W IP40, přisazené, zdroj LED 19W/2000lmn Ra 80+ (do místnosti RACK)</t>
  </si>
  <si>
    <t>Pol196</t>
  </si>
  <si>
    <t>G-LED svítidlo 10W IP40, vestavné, zdroj LED 10W/1000lmn Ra 80+</t>
  </si>
  <si>
    <t>Pol197</t>
  </si>
  <si>
    <t>H-LED svítidlo 20W/2750lmn IP65 Ra80+ úzký korpus</t>
  </si>
  <si>
    <t>Pol198</t>
  </si>
  <si>
    <t>I-LED svítidlo 12W IP20 přisazené s vypínačem do linky</t>
  </si>
  <si>
    <t>Pol199</t>
  </si>
  <si>
    <t>NS-nouzové, dočasné svítidlo 95lmn IP42, přisazené s piktogramem, zdroj LED modul 120min.</t>
  </si>
  <si>
    <t>Pol200</t>
  </si>
  <si>
    <t>kabel CYKY 3Jx1,5 PU</t>
  </si>
  <si>
    <t>Pol201</t>
  </si>
  <si>
    <t>kabel CYKY 3Ox1,5 PU</t>
  </si>
  <si>
    <t>Pol202</t>
  </si>
  <si>
    <t>kabel CYKY 5Jx1,5 PU</t>
  </si>
  <si>
    <t>Pol203</t>
  </si>
  <si>
    <t>kabelový žlab drátěný, pozinkovaný 50x50mm PU v podhledu</t>
  </si>
  <si>
    <t>Pol204</t>
  </si>
  <si>
    <t>trubka tuhá, střední zátěž 25/21,4mm PU</t>
  </si>
  <si>
    <t>Pol205</t>
  </si>
  <si>
    <t>krabice přístrojová, kruhová 68mm, do duté, cih.stěny IP20</t>
  </si>
  <si>
    <t>Pol206</t>
  </si>
  <si>
    <t>krabice odbočná, kruhová, 68mm, do duté, cih.stěny IP20</t>
  </si>
  <si>
    <t>Pol207</t>
  </si>
  <si>
    <t>krabice odbočná do 4mm2, čtverec, 81x81x38mm, na povrch IP66</t>
  </si>
  <si>
    <t>Pol208</t>
  </si>
  <si>
    <t>svorka pružinová 3x2,5mm2 s páčkou</t>
  </si>
  <si>
    <t>Pol209</t>
  </si>
  <si>
    <t>svorka pružinová 5x2,5mm2 s páčkou</t>
  </si>
  <si>
    <t>Pol210</t>
  </si>
  <si>
    <t>ukonč.kab.smršt.zákl.do 5x4 mm2</t>
  </si>
  <si>
    <t>Pol211</t>
  </si>
  <si>
    <t>protipožární ucpávka vrstvená</t>
  </si>
  <si>
    <t>STAVEBNÍ PRÁCE SVĚTELNÉ ROZVODY</t>
  </si>
  <si>
    <t>Pol212</t>
  </si>
  <si>
    <t>vyvrtání otvoru do R=60mm tl.do 600mm v cih.zdi</t>
  </si>
  <si>
    <t>Pol213</t>
  </si>
  <si>
    <t>vyřezání otvoru pro krabice 68mm</t>
  </si>
  <si>
    <t>Pol214</t>
  </si>
  <si>
    <t>vyřezání spáry ve zdi cihla/tvár.do hl.30mm š.do 30mm</t>
  </si>
  <si>
    <t>Pol215</t>
  </si>
  <si>
    <t>zapravení maltou spáry ve zdi cihla/tvár.do hl.30mm š.do 30mm</t>
  </si>
  <si>
    <t>Pol216</t>
  </si>
  <si>
    <t>vyřezání spáry ve zdi cihla/tvár.do hl.30mm š.do 70mm</t>
  </si>
  <si>
    <t>Pol217</t>
  </si>
  <si>
    <t>zapravení maltou spáry ve zdi cihla/tvár.do hl.30mm š.do 70mm</t>
  </si>
  <si>
    <t>MATERIÁLY SVĚTELNÉ ROZVODY</t>
  </si>
  <si>
    <t>Pol218</t>
  </si>
  <si>
    <t>spínač bílý plast řaz.1 IP20 komplet</t>
  </si>
  <si>
    <t>Pol219</t>
  </si>
  <si>
    <t>spínač bílý plast řaz.5 IP20 komplet</t>
  </si>
  <si>
    <t>Pol220</t>
  </si>
  <si>
    <t>přepínač bílý plast řaz.6 IP20 komplet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</si>
  <si>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</si>
  <si>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</si>
  <si>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</si>
  <si>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</si>
  <si>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</si>
  <si>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</si>
  <si>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</si>
  <si>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</si>
  <si>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</si>
  <si>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</si>
  <si>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</si>
  <si>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</si>
  <si>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kabel CYKY 3Jx1,5</t>
  </si>
  <si>
    <t>Pol233</t>
  </si>
  <si>
    <t>kabel CYKY 3Ox1,5</t>
  </si>
  <si>
    <t>Pol234</t>
  </si>
  <si>
    <t>kabel CYKY 5Jx1,5</t>
  </si>
  <si>
    <t>Pol235</t>
  </si>
  <si>
    <t>kabelový žlab drátěný, pozinkovaný 50x50mm, vč.spojek, L,T kusů, koncovek</t>
  </si>
  <si>
    <t>Pol236</t>
  </si>
  <si>
    <t>trubka tuhá, střední zátěž 25/21,4mm</t>
  </si>
  <si>
    <t>Pol237</t>
  </si>
  <si>
    <t>Pol238</t>
  </si>
  <si>
    <t>Pol239</t>
  </si>
  <si>
    <t>Pol240</t>
  </si>
  <si>
    <t>Pol241</t>
  </si>
  <si>
    <t>Pol242</t>
  </si>
  <si>
    <t>MONTÁŽE ZÁSUVKOVÉ, MOTOROVÉ ROZVODY</t>
  </si>
  <si>
    <t>Pol243</t>
  </si>
  <si>
    <t>připojení jednotek vzduchotechniky, klimatizace na střeše ke stáv.bleskosvodu, vč.potřebného materiálu</t>
  </si>
  <si>
    <t>P</t>
  </si>
  <si>
    <t>Poznámka k položce:_x000d_
(vodiče AlMg Si 8mm, svorky, podpěry vedení)</t>
  </si>
  <si>
    <t>Pol244</t>
  </si>
  <si>
    <t>úprava stáv.bleskosvodu po osazení jednotek VZD, klima, demontáž, montáž</t>
  </si>
  <si>
    <t>Pol245</t>
  </si>
  <si>
    <t>vyhledání stávajících el.zařízení zás.motorových obvodů zůstávajícíh v provoze po dobu rekonstrukce</t>
  </si>
  <si>
    <t>Pol246</t>
  </si>
  <si>
    <t>zajištění ochrany stávajících el.zařízení zás.motorových obvodů zůstávajícíh v provoze po dobu rekonstrukce</t>
  </si>
  <si>
    <t>Pol247</t>
  </si>
  <si>
    <t>demontáž zrušených stávajících el.zařízení zás.motorových obvodů, odvoz, likvidace</t>
  </si>
  <si>
    <t>Pol248</t>
  </si>
  <si>
    <t>úpravy v rozvaděči RD9, odpojení nepotřebných kabelů, zajištění, popsání</t>
  </si>
  <si>
    <t>Pol249</t>
  </si>
  <si>
    <t>montáž, osazení rozvaděče RD9.1</t>
  </si>
  <si>
    <t>Pol250</t>
  </si>
  <si>
    <t>jistič 125A/3/B 10kA</t>
  </si>
  <si>
    <t>Pol251</t>
  </si>
  <si>
    <t>svorky RS2,5, RS70 3ks</t>
  </si>
  <si>
    <t>Pol252</t>
  </si>
  <si>
    <t>kabel CYKY 3Jx70+50 PU</t>
  </si>
  <si>
    <t>Pol253</t>
  </si>
  <si>
    <t>vodič CYA 25žl.zel. PU (ochranné pospojování)</t>
  </si>
  <si>
    <t>Pol254</t>
  </si>
  <si>
    <t>vodič CY 4žl.zel. PU (doplňující pospojování)</t>
  </si>
  <si>
    <t>Pol255</t>
  </si>
  <si>
    <t>zásuvka poloz. 10/16A/250V 2P+Z bílá IP20 komplet PO</t>
  </si>
  <si>
    <t>Pol256</t>
  </si>
  <si>
    <t>zásuvka poloz. 10/16A/250V 2P+Z s přep.ochranou bílá IP20 komplet PO</t>
  </si>
  <si>
    <t>Pol257</t>
  </si>
  <si>
    <t>zásuvka poloz. 10/16A/250V 2P+Z s přep.ochranou bílá IP44 na povrch</t>
  </si>
  <si>
    <t>Pol258</t>
  </si>
  <si>
    <t>spínač hnědý plast řaz.1 IP20 komplet PO</t>
  </si>
  <si>
    <t>Pol259</t>
  </si>
  <si>
    <t>podlahová krabice komplet, 3xzás.10/16A/250V 2P+Z, 1xzás.10/16A/250V s přep.ochranou</t>
  </si>
  <si>
    <t>sada</t>
  </si>
  <si>
    <t>Pol260</t>
  </si>
  <si>
    <t>zás.400V/16A IP44 na povrch</t>
  </si>
  <si>
    <t>Pol261</t>
  </si>
  <si>
    <t>kabel CYKY 5Jx6 PU</t>
  </si>
  <si>
    <t>Pol262</t>
  </si>
  <si>
    <t>kabel CYKY 5Jx10 PU</t>
  </si>
  <si>
    <t>Pol263</t>
  </si>
  <si>
    <t>kabel CYKY 3Jx2,5 PU</t>
  </si>
  <si>
    <t>Pol264</t>
  </si>
  <si>
    <t>kabel CYKY 5Jx2,5 PU</t>
  </si>
  <si>
    <t>Pol265</t>
  </si>
  <si>
    <t>kabelový žlab drátěný, pozinkovaný 100x50mm PU v podhledu</t>
  </si>
  <si>
    <t>Pol266</t>
  </si>
  <si>
    <t>trubka tuhá, střední zátěž, UV stabilní 32/28,6mm PU</t>
  </si>
  <si>
    <t>Pol267</t>
  </si>
  <si>
    <t>krabice odbočná do 10mm2, obdélník, vč.připojovací svorkovnice 151x167x87m, na povrch IP66</t>
  </si>
  <si>
    <t>Pol268</t>
  </si>
  <si>
    <t>ukonč.kab.smršt.zákl.do 5x10 mm2</t>
  </si>
  <si>
    <t>Pol269</t>
  </si>
  <si>
    <t>ukonč.kab.smršt.zákl.do 4x70 mm2</t>
  </si>
  <si>
    <t>STAVEBNÍ PRÁCE ZÁSUVKOVÉ, MOTOROVÉ ROZVODY</t>
  </si>
  <si>
    <t>Pol270</t>
  </si>
  <si>
    <t>stavební otvor pro rozvaděč RD9.1 š.800xv.2000xhl.250mm, vč.statického zajištění zdiva</t>
  </si>
  <si>
    <t>Pol271</t>
  </si>
  <si>
    <t>zednické zapravení stavebního otvoru pro rozvaděč RD9.1 po montáži RD9.1</t>
  </si>
  <si>
    <t>MATERIÁLY ZÁSUVKOVÉ, MOTOROVÉ ROZVODY</t>
  </si>
  <si>
    <t>Pol272</t>
  </si>
  <si>
    <t>Pol273</t>
  </si>
  <si>
    <t>set</t>
  </si>
  <si>
    <t>Pol274</t>
  </si>
  <si>
    <t>vodič CYA 25žl.zel.</t>
  </si>
  <si>
    <t>Pol275</t>
  </si>
  <si>
    <t>vodič CY 4žl.zel.</t>
  </si>
  <si>
    <t>Pol276</t>
  </si>
  <si>
    <t>Pol277</t>
  </si>
  <si>
    <t>Pol278</t>
  </si>
  <si>
    <t>Pol279</t>
  </si>
  <si>
    <t>Pol280</t>
  </si>
  <si>
    <t>Pol281</t>
  </si>
  <si>
    <t>kabel CYKY 5Jx6</t>
  </si>
  <si>
    <t>Pol282</t>
  </si>
  <si>
    <t>kabel CYKY 5Jx10</t>
  </si>
  <si>
    <t>Pol283</t>
  </si>
  <si>
    <t>kabel CYKY 3Jx2,5</t>
  </si>
  <si>
    <t>Pol284</t>
  </si>
  <si>
    <t>kabel CYKY 5Jx2,5</t>
  </si>
  <si>
    <t>Pol285</t>
  </si>
  <si>
    <t>kabelový žlab drátěný, pozinkovaný 100x50mm, vč.spojek, L,T kusů, koncovek</t>
  </si>
  <si>
    <t>Pol286</t>
  </si>
  <si>
    <t>trubka tuhá, střední zátěž, UV stabilní 32/28,6mm</t>
  </si>
  <si>
    <t>Pol287</t>
  </si>
  <si>
    <t>MONTÁŽE ROZVADĚČ RD9.1</t>
  </si>
  <si>
    <t>Pol288</t>
  </si>
  <si>
    <t>velkoobsahová OCEP rozvodnice 216TE, do zdi IP30/IP20 vč.N,PE š.635xv.1565xhl.242mm</t>
  </si>
  <si>
    <t>Pol289</t>
  </si>
  <si>
    <t>propojovací systém 63A/3L 10kA</t>
  </si>
  <si>
    <t>Pol290</t>
  </si>
  <si>
    <t>propojovací systém 125A/3L 10kA</t>
  </si>
  <si>
    <t>Pol291</t>
  </si>
  <si>
    <t>vypínač 125-3-10kA</t>
  </si>
  <si>
    <t>Pol292</t>
  </si>
  <si>
    <t>přep.ochrana B+C/3 12,5kA</t>
  </si>
  <si>
    <t>Pol293</t>
  </si>
  <si>
    <t>chránič 40-4-030AC/10kA</t>
  </si>
  <si>
    <t>Pol294</t>
  </si>
  <si>
    <t>jistič B10/1 10kA</t>
  </si>
  <si>
    <t>Pol295</t>
  </si>
  <si>
    <t>jistič B16/1 10kA</t>
  </si>
  <si>
    <t>Pol296</t>
  </si>
  <si>
    <t>jistič C16/1 10kA</t>
  </si>
  <si>
    <t>Pol297</t>
  </si>
  <si>
    <t>jistič B25/3 10kA</t>
  </si>
  <si>
    <t>Pol298</t>
  </si>
  <si>
    <t>jistič B16/3 10kA</t>
  </si>
  <si>
    <t>Pol299</t>
  </si>
  <si>
    <t>jistič B40/3 10kA</t>
  </si>
  <si>
    <t>Pol300</t>
  </si>
  <si>
    <t>jistič B63/3 10kA</t>
  </si>
  <si>
    <t>Pol301</t>
  </si>
  <si>
    <t>paměťové relé 16A/230V</t>
  </si>
  <si>
    <t>Pol302</t>
  </si>
  <si>
    <t>pomocná sběrnice N 15</t>
  </si>
  <si>
    <t>Pol303</t>
  </si>
  <si>
    <t>zapojená svorka RS2,5</t>
  </si>
  <si>
    <t>Pol304</t>
  </si>
  <si>
    <t>zapojená svorka RS70</t>
  </si>
  <si>
    <t>MATERIÁLY ROZVADĚČ RD9.1</t>
  </si>
  <si>
    <t>Pol305</t>
  </si>
  <si>
    <t>294</t>
  </si>
  <si>
    <t>Pol306</t>
  </si>
  <si>
    <t>296</t>
  </si>
  <si>
    <t>Pol307</t>
  </si>
  <si>
    <t>298</t>
  </si>
  <si>
    <t>Pol308</t>
  </si>
  <si>
    <t>300</t>
  </si>
  <si>
    <t>Pol309</t>
  </si>
  <si>
    <t>302</t>
  </si>
  <si>
    <t>Pol310</t>
  </si>
  <si>
    <t>304</t>
  </si>
  <si>
    <t>Pol311</t>
  </si>
  <si>
    <t>306</t>
  </si>
  <si>
    <t>Pol312</t>
  </si>
  <si>
    <t>308</t>
  </si>
  <si>
    <t>Pol313</t>
  </si>
  <si>
    <t>310</t>
  </si>
  <si>
    <t>Pol314</t>
  </si>
  <si>
    <t>312</t>
  </si>
  <si>
    <t>Pol315</t>
  </si>
  <si>
    <t>314</t>
  </si>
  <si>
    <t>Pol316</t>
  </si>
  <si>
    <t>316</t>
  </si>
  <si>
    <t>Pol317</t>
  </si>
  <si>
    <t>318</t>
  </si>
  <si>
    <t>Pol318</t>
  </si>
  <si>
    <t>320</t>
  </si>
  <si>
    <t>Pol319</t>
  </si>
  <si>
    <t>svorka RS2,5-6</t>
  </si>
  <si>
    <t>322</t>
  </si>
  <si>
    <t>324</t>
  </si>
  <si>
    <t>Pol320</t>
  </si>
  <si>
    <t>326</t>
  </si>
  <si>
    <t>PROJEKTOVÁ DOKUMENTACE SKUTEČNÉHO STAVU, VÝCHOZÍ REVIZNÍ ZPRÁVA</t>
  </si>
  <si>
    <t>Pol321</t>
  </si>
  <si>
    <t>projektová dokumentace skutečného stavu (vč.projektu doplnění bleskosvodu)</t>
  </si>
  <si>
    <t>328</t>
  </si>
  <si>
    <t>Pol322</t>
  </si>
  <si>
    <t>výchozí revizní zpráva + pravidelná revizní zpráva doplněného bleskosvodu</t>
  </si>
  <si>
    <t>330</t>
  </si>
  <si>
    <t>SO 01.4b - Elektro-slaboproud</t>
  </si>
  <si>
    <t>D1 - Dodávka UKS</t>
  </si>
  <si>
    <t>Pol131</t>
  </si>
  <si>
    <t>G8P Koncentrátor v plastovém krytu pro 8 zón se 4 PGM výstupy</t>
  </si>
  <si>
    <t>Pol132</t>
  </si>
  <si>
    <t>PRESTIGE DT Duální detektor s dosahem 15m a vestavěnými EOL rezistory</t>
  </si>
  <si>
    <t>Pol133</t>
  </si>
  <si>
    <t>FG1625TAS Detektor tříštění skla s dosahem až 7,6m i pro skla s fóliemi</t>
  </si>
  <si>
    <t>Pol134</t>
  </si>
  <si>
    <t>MAS203 MG kontakt čtyřdrátový s pracovní mezerou 25mm</t>
  </si>
  <si>
    <t>Pol135</t>
  </si>
  <si>
    <t>ECO1003 ECO1000 konvenční optickokouřový hlásič, bez patice</t>
  </si>
  <si>
    <t>Pol136</t>
  </si>
  <si>
    <t>ECO100012NL Std. patice pro hlásiče ECO1000, reléová samoresetovací 12 V</t>
  </si>
  <si>
    <t>Pol137</t>
  </si>
  <si>
    <t>KAB ZAB K6EZS</t>
  </si>
  <si>
    <t>Pol138</t>
  </si>
  <si>
    <t>Kabel FTP Cat.5e PVC drát šedá box 305m Solarix</t>
  </si>
  <si>
    <t>Pol139</t>
  </si>
  <si>
    <t>Trubka ohebná 125N 21,2mm LPE-2 2316/LPE-2 bílá 100m</t>
  </si>
  <si>
    <t>Pol140</t>
  </si>
  <si>
    <t>Trubka ohebná 125N 28,5mm LPE-2 2323/LPE-2 bílá 100m</t>
  </si>
  <si>
    <t>Pol141</t>
  </si>
  <si>
    <t>RKZ 111 Propojovací krabice, 8 letovacích svorek, povrchová montáž</t>
  </si>
  <si>
    <t>Pol142</t>
  </si>
  <si>
    <t>Programování sys. Na jeden expandér 8 vstupů</t>
  </si>
  <si>
    <t>Pol143</t>
  </si>
  <si>
    <t>Programování základních parametrů ústř. a propojení do stávajícího systému</t>
  </si>
  <si>
    <t>Pol144</t>
  </si>
  <si>
    <t>Průchod zdivem do 30 cm D30</t>
  </si>
  <si>
    <t>Dodávka UKS</t>
  </si>
  <si>
    <t>Pol145</t>
  </si>
  <si>
    <t>RMA-42-A68-CAX-A1 Rozvaděč stojan. 42U/60x80, šedý, dveře sklo, DELTA_S</t>
  </si>
  <si>
    <t>Pol146</t>
  </si>
  <si>
    <t>LAN VENTIL. JEDNOTKA RAX-CH-X04-X3 2*VENT., TERMOSTAT</t>
  </si>
  <si>
    <t>Pol147</t>
  </si>
  <si>
    <t>19" FO vana komplet, 12xSC 9/125, pigtaily, kazeta, 1U</t>
  </si>
  <si>
    <t>Pol148</t>
  </si>
  <si>
    <t>RAB-PO-X68-XN, Podstavec datového rozvaděče</t>
  </si>
  <si>
    <t>Pol149</t>
  </si>
  <si>
    <t>19" vyvazovací panel</t>
  </si>
  <si>
    <t>Pol150</t>
  </si>
  <si>
    <t>RAB-VP-H42-X1, Vyvazovací panel 42U - Hřeben, dvouřadý</t>
  </si>
  <si>
    <t>Pol151</t>
  </si>
  <si>
    <t>RAB-PD-X11-A1 19“ rozvodný panel 1U, 7x zásuvka dle ČSN, max. 16A, kabel 3 x 1,5 mm, délka 2m</t>
  </si>
  <si>
    <t>Pol152</t>
  </si>
  <si>
    <t>Switch 48xRJ45 Dell S3048-ON 48x1GbE + 4xSFP+10GbE switch</t>
  </si>
  <si>
    <t>Pol153</t>
  </si>
  <si>
    <t>Switch 24xRJ45, Dell S3124P L3 PoE+, 24x1GbE, 2x Combo 2x10GbE SFP+</t>
  </si>
  <si>
    <t>Pol154</t>
  </si>
  <si>
    <t>Dell Networking Transceiver SFP+ 10GbE</t>
  </si>
  <si>
    <t>Pol155</t>
  </si>
  <si>
    <t>Dell Networking Cable SFP+ to SFP+</t>
  </si>
  <si>
    <t>Pol156</t>
  </si>
  <si>
    <t>HSERG246GV 19"" Patch Panel DE-EMBEDDED LINE 24xRJ45 STP 10GB (třída Ea)</t>
  </si>
  <si>
    <t>Pol157</t>
  </si>
  <si>
    <t>HSGAIBH129 Univerzální optický kabel A/I-DQ(ZN)BH 12x9/125 OS2, B2ca</t>
  </si>
  <si>
    <t>Pol158</t>
  </si>
  <si>
    <t>H6GTG01K0G FlexBoot patchkabel 2xRJ45 STP Cat.6a, šedá, 1m</t>
  </si>
  <si>
    <t>Pol159</t>
  </si>
  <si>
    <t>H6GTG00K5G FlexBoot patchkabel 2xRJ45 STP Cat.6a, šedá, 0.5m</t>
  </si>
  <si>
    <t>Pol160</t>
  </si>
  <si>
    <t>HSKP823HA5 Kabel F/FTP Cat.6a 500MHz duplex 2xAWG23/1 LS0H-3 Dca 500m</t>
  </si>
  <si>
    <t>Pol161</t>
  </si>
  <si>
    <t>HSEDG2UW6V Datová zásuvka DE-EMBEDDED LINE 2xRJ45 10GB (třída Ea),STP</t>
  </si>
  <si>
    <t>Pol162</t>
  </si>
  <si>
    <t>Pol163</t>
  </si>
  <si>
    <t>CSKU681901 Elektroinstalační krabice pod omítku KU68-1901 73x42,univer.</t>
  </si>
  <si>
    <t>Pol164</t>
  </si>
  <si>
    <t>Kanál parapetní 110x70D/2m</t>
  </si>
  <si>
    <t>Pol165</t>
  </si>
  <si>
    <t>Kryt roh hnitřní 110x70D</t>
  </si>
  <si>
    <t>Pol166</t>
  </si>
  <si>
    <t>Kryt průchodkový 110x70D</t>
  </si>
  <si>
    <t>Pol167</t>
  </si>
  <si>
    <t>Kryt koncový 110x70D</t>
  </si>
  <si>
    <t>Pol168</t>
  </si>
  <si>
    <t>Kryt odpočný 110x70D</t>
  </si>
  <si>
    <t>Pol169</t>
  </si>
  <si>
    <t>Kabelový žlab s integrovanou spojkou KZI 60x100x1 F</t>
  </si>
  <si>
    <t>Pol170</t>
  </si>
  <si>
    <t>Spojovací a instalační materiál kabelového žlabu</t>
  </si>
  <si>
    <t>Pol171</t>
  </si>
  <si>
    <t>Oblouk 90 90x60x100 F</t>
  </si>
  <si>
    <t>Pol172</t>
  </si>
  <si>
    <t>T-kus 60x100 F</t>
  </si>
  <si>
    <t>Pol173</t>
  </si>
  <si>
    <t>Zavěšení - podpěra na stěnu včetně instalačního materiálu DSN100 F</t>
  </si>
  <si>
    <t>Pol174</t>
  </si>
  <si>
    <t>Zavěšení na strop</t>
  </si>
  <si>
    <t>Pol175</t>
  </si>
  <si>
    <t>Drážka-kabel,trub.do 29mm interiér</t>
  </si>
  <si>
    <t>Pol176</t>
  </si>
  <si>
    <t>Měření a značení UTP segmnetu, měřící protokol</t>
  </si>
  <si>
    <t>Pol177</t>
  </si>
  <si>
    <t>Měření a značení optického vlákna, měřící protokol metoda přímá</t>
  </si>
  <si>
    <t>Pol178</t>
  </si>
  <si>
    <t>Dokumentace skutečného provedení</t>
  </si>
  <si>
    <t>Pol179</t>
  </si>
  <si>
    <t>Doprava</t>
  </si>
  <si>
    <t>Pol180</t>
  </si>
  <si>
    <t>Dílčí výchozí revize PZTS</t>
  </si>
  <si>
    <t>Pol181</t>
  </si>
  <si>
    <t>Elektroinstalační materiál</t>
  </si>
  <si>
    <t>Pol182</t>
  </si>
  <si>
    <t>Koordinace při realizaci</t>
  </si>
  <si>
    <t>SO 01.4c - Zdravotechnika</t>
  </si>
  <si>
    <t xml:space="preserve">      63 - Podlahy a podlahové konstrukce</t>
  </si>
  <si>
    <t xml:space="preserve">      96 - Bourání konstrukcí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</si>
  <si>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</si>
  <si>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</si>
  <si>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</si>
  <si>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</si>
  <si>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001001</t>
  </si>
  <si>
    <t>Zemní práce při překopech inženýrských sítí - rozebrání povrchu, hloubení rýh vč. odvozu výkopku, lože, obsyp a zásyp hutnitelným materiálem, zpětná úprava povrchu</t>
  </si>
  <si>
    <t>-2103341462</t>
  </si>
  <si>
    <t>Podlahy a podlahové konstrukce</t>
  </si>
  <si>
    <t>631</t>
  </si>
  <si>
    <t>Oprava podlah - doplnění násypu a mazanin</t>
  </si>
  <si>
    <t>1427426716</t>
  </si>
  <si>
    <t>008001</t>
  </si>
  <si>
    <t>Propojení potrubí do revizní šachty a separátoru</t>
  </si>
  <si>
    <t>-879213780</t>
  </si>
  <si>
    <t>871313121</t>
  </si>
  <si>
    <t>Montáž kanalizačního potrubí z plastů z tvrdého PVC těsněných gumovým kroužkem v otevřeném výkopu ve sklonu do 20 % DN 160</t>
  </si>
  <si>
    <t>723316397</t>
  </si>
  <si>
    <t>https://podminky.urs.cz/item/CS_URS_2022_01/871313121</t>
  </si>
  <si>
    <t>výměna potrubí od separátoru do RŠ3</t>
  </si>
  <si>
    <t>28611131</t>
  </si>
  <si>
    <t>trubka kanalizační PVC DN 160x1000mm SN4</t>
  </si>
  <si>
    <t>-1115826558</t>
  </si>
  <si>
    <t>3*1,03 'Přepočtené koeficientem množství</t>
  </si>
  <si>
    <t>892351111</t>
  </si>
  <si>
    <t>Tlakové zkoušky vodou na potrubí DN 150 nebo 200</t>
  </si>
  <si>
    <t>1566423499</t>
  </si>
  <si>
    <t>https://podminky.urs.cz/item/CS_URS_2022_01/892351111</t>
  </si>
  <si>
    <t>974031167</t>
  </si>
  <si>
    <t>Vysekání rýh ve zdivu cihelném na maltu vápennou nebo vápenocementovou do hl. 150 mm a šířky do 300 mm</t>
  </si>
  <si>
    <t>-287368694</t>
  </si>
  <si>
    <t>https://podminky.urs.cz/item/CS_URS_2022_01/974031167</t>
  </si>
  <si>
    <t>Bourání konstrukcí</t>
  </si>
  <si>
    <t>961</t>
  </si>
  <si>
    <t>Bourání podlah - nové a odstraňované rozvody, vč. likvidace</t>
  </si>
  <si>
    <t>368286846</t>
  </si>
  <si>
    <t>rušená ležatá kanal DN 32-125</t>
  </si>
  <si>
    <t>5*0,5*1</t>
  </si>
  <si>
    <t>nová ležatá kanal DN 70+100</t>
  </si>
  <si>
    <t>(20+3)*0,5*1</t>
  </si>
  <si>
    <t>voda mč 118</t>
  </si>
  <si>
    <t>-245875084</t>
  </si>
  <si>
    <t>-2010990094</t>
  </si>
  <si>
    <t>-1593951188</t>
  </si>
  <si>
    <t>36*1,148</t>
  </si>
  <si>
    <t>-1990286855</t>
  </si>
  <si>
    <t>721</t>
  </si>
  <si>
    <t>Zdravotechnika - vnitřní kanalizace</t>
  </si>
  <si>
    <t>721173401</t>
  </si>
  <si>
    <t>Potrubí z trub PVC SN4 svodné (ležaté) DN 110</t>
  </si>
  <si>
    <t>-1035861766</t>
  </si>
  <si>
    <t>https://podminky.urs.cz/item/CS_URS_2022_01/721173401</t>
  </si>
  <si>
    <t>721174024</t>
  </si>
  <si>
    <t>Potrubí z trub polypropylenových odpadní (svislé) DN 75</t>
  </si>
  <si>
    <t>156618053</t>
  </si>
  <si>
    <t>https://podminky.urs.cz/item/CS_URS_2022_01/721174024</t>
  </si>
  <si>
    <t>721174042</t>
  </si>
  <si>
    <t>Potrubí z trub polypropylenových připojovací DN 40</t>
  </si>
  <si>
    <t>-1701903902</t>
  </si>
  <si>
    <t>https://podminky.urs.cz/item/CS_URS_2022_01/721174042</t>
  </si>
  <si>
    <t>40+10</t>
  </si>
  <si>
    <t>721174043</t>
  </si>
  <si>
    <t>Potrubí z trub polypropylenových připojovací DN 50</t>
  </si>
  <si>
    <t>-1573972089</t>
  </si>
  <si>
    <t>https://podminky.urs.cz/item/CS_URS_2022_01/721174043</t>
  </si>
  <si>
    <t>721174044</t>
  </si>
  <si>
    <t>Potrubí z trub polypropylenových připojovací DN 75</t>
  </si>
  <si>
    <t>2108537026</t>
  </si>
  <si>
    <t>https://podminky.urs.cz/item/CS_URS_2022_01/721174044</t>
  </si>
  <si>
    <t>721174045</t>
  </si>
  <si>
    <t>Potrubí z trub polypropylenových připojovací DN 110</t>
  </si>
  <si>
    <t>1660528625</t>
  </si>
  <si>
    <t>https://podminky.urs.cz/item/CS_URS_2022_01/721174045</t>
  </si>
  <si>
    <t>721290111</t>
  </si>
  <si>
    <t>Zkouška těsnosti kanalizace v objektech vodou do DN 125</t>
  </si>
  <si>
    <t>-1713770724</t>
  </si>
  <si>
    <t>https://podminky.urs.cz/item/CS_URS_2022_01/721290111</t>
  </si>
  <si>
    <t>20+3+50+10+10+1,5</t>
  </si>
  <si>
    <t>998721201</t>
  </si>
  <si>
    <t>Přesun hmot pro vnitřní kanalizace stanovený procentní sazbou (%) z ceny vodorovná dopravní vzdálenost do 50 m v objektech výšky do 6 m</t>
  </si>
  <si>
    <t>-1563775779</t>
  </si>
  <si>
    <t>https://podminky.urs.cz/item/CS_URS_2022_01/998721201</t>
  </si>
  <si>
    <t>725</t>
  </si>
  <si>
    <t>Zdravotechnika - zařizovací předměty</t>
  </si>
  <si>
    <t>725110811</t>
  </si>
  <si>
    <t>Demontáž klozetů splachovacích s nádrží nebo tlakovým splachovačem</t>
  </si>
  <si>
    <t>102445959</t>
  </si>
  <si>
    <t>https://podminky.urs.cz/item/CS_URS_2022_01/725110811</t>
  </si>
  <si>
    <t>1 NP</t>
  </si>
  <si>
    <t>725111132</t>
  </si>
  <si>
    <t>Zařízení záchodů splachovače nádržkové plastové nízkopoložené nebo vysokopoložené</t>
  </si>
  <si>
    <t>-1878570262</t>
  </si>
  <si>
    <t>https://podminky.urs.cz/item/CS_URS_2022_01/725111132</t>
  </si>
  <si>
    <t>725112022</t>
  </si>
  <si>
    <t>Zařízení záchodů klozety keramické závěsné na nosné stěny s hlubokým splachováním odpad vodorovný</t>
  </si>
  <si>
    <t>-475435947</t>
  </si>
  <si>
    <t>https://podminky.urs.cz/item/CS_URS_2022_01/725112022</t>
  </si>
  <si>
    <t>725121525</t>
  </si>
  <si>
    <t>Pisoárové záchodky keramické automatické s radarovým senzorem</t>
  </si>
  <si>
    <t>-1531608048</t>
  </si>
  <si>
    <t>https://podminky.urs.cz/item/CS_URS_2022_01/725121525</t>
  </si>
  <si>
    <t>725130811</t>
  </si>
  <si>
    <t>Demontáž pisoárových stání s nádrží jednodílných</t>
  </si>
  <si>
    <t>-1599213020</t>
  </si>
  <si>
    <t>https://podminky.urs.cz/item/CS_URS_2022_01/725130811</t>
  </si>
  <si>
    <t>725210821</t>
  </si>
  <si>
    <t>Demontáž umyvadel bez výtokových armatur umyvadel</t>
  </si>
  <si>
    <t>1692772309</t>
  </si>
  <si>
    <t>https://podminky.urs.cz/item/CS_URS_2022_01/725210821</t>
  </si>
  <si>
    <t>725211617</t>
  </si>
  <si>
    <t>Umyvadla keramická bílá bez výtokových armatur připevněná na stěnu šrouby s krytem na sifon (polosloupem), šířka umyvadla 600 mm</t>
  </si>
  <si>
    <t>-2028096338</t>
  </si>
  <si>
    <t>https://podminky.urs.cz/item/CS_URS_2022_01/725211617</t>
  </si>
  <si>
    <t>725244904</t>
  </si>
  <si>
    <t>Sprchové dveře a zástěny montáž sprchových dveří</t>
  </si>
  <si>
    <t>1972747133</t>
  </si>
  <si>
    <t>https://podminky.urs.cz/item/CS_URS_2022_01/725244904</t>
  </si>
  <si>
    <t>95008</t>
  </si>
  <si>
    <t>stěna s dveřmi sprchové rámové skleněné tl 5mm otvíravé jednokřídlé do niky š 900mm</t>
  </si>
  <si>
    <t>1120445387</t>
  </si>
  <si>
    <t>725319111</t>
  </si>
  <si>
    <t>Dřezy bez výtokových armatur montáž dřezů ostatních typů</t>
  </si>
  <si>
    <t>-332984096</t>
  </si>
  <si>
    <t>https://podminky.urs.cz/item/CS_URS_2022_01/725319111</t>
  </si>
  <si>
    <t>55231100</t>
  </si>
  <si>
    <t>dřez nerez kruhový vestavný lesklý D 400mm s výtokem 3 1/2”</t>
  </si>
  <si>
    <t>-1484584260</t>
  </si>
  <si>
    <t>725330820</t>
  </si>
  <si>
    <t>Demontáž výlevek bez výtokových armatur a bez nádrže a splachovacího potrubí diturvitových</t>
  </si>
  <si>
    <t>-987313785</t>
  </si>
  <si>
    <t>https://podminky.urs.cz/item/CS_URS_2022_01/725330820</t>
  </si>
  <si>
    <t>725331211</t>
  </si>
  <si>
    <t>Výlevky bez výtokových armatur a splachovací nádrže nerezové připevněné na zeď konzolou 450 x 550 x 300 mm</t>
  </si>
  <si>
    <t>-98817854</t>
  </si>
  <si>
    <t>https://podminky.urs.cz/item/CS_URS_2022_01/725331211</t>
  </si>
  <si>
    <t>725813112</t>
  </si>
  <si>
    <t>Ventily rohové bez připojovací trubičky nebo flexi hadičky pračkové G 3/4"</t>
  </si>
  <si>
    <t>-1206054195</t>
  </si>
  <si>
    <t>https://podminky.urs.cz/item/CS_URS_2022_01/725813112</t>
  </si>
  <si>
    <t>R41002</t>
  </si>
  <si>
    <t>ventil kulový rohový s filtrem 20x3/4" s celokovovým kulatým designem</t>
  </si>
  <si>
    <t>-931295166</t>
  </si>
  <si>
    <t>725819401</t>
  </si>
  <si>
    <t>Ventily montáž ventilů ostatních typů rohových s připojovací trubičkou G 1/2"</t>
  </si>
  <si>
    <t>-14611353</t>
  </si>
  <si>
    <t>https://podminky.urs.cz/item/CS_URS_2022_01/725819401</t>
  </si>
  <si>
    <t>R14146</t>
  </si>
  <si>
    <t>ventil kulový výtokový celokovový 25x4.2</t>
  </si>
  <si>
    <t>929932598</t>
  </si>
  <si>
    <t>725820801</t>
  </si>
  <si>
    <t>Demontáž baterií nástěnných do G 3/4</t>
  </si>
  <si>
    <t>816064176</t>
  </si>
  <si>
    <t>https://podminky.urs.cz/item/CS_URS_2022_01/725820801</t>
  </si>
  <si>
    <t>725821325</t>
  </si>
  <si>
    <t>Baterie dřezové stojánkové pákové s otáčivým ústím a délkou ramínka 220 mm</t>
  </si>
  <si>
    <t>-50223425</t>
  </si>
  <si>
    <t>https://podminky.urs.cz/item/CS_URS_2022_01/725821325</t>
  </si>
  <si>
    <t>725822631</t>
  </si>
  <si>
    <t>Baterie umyvadlové stojánkové klasické bez výpusti s otáčivým ústím 150 mm</t>
  </si>
  <si>
    <t>286598239</t>
  </si>
  <si>
    <t>https://podminky.urs.cz/item/CS_URS_2022_01/725822631</t>
  </si>
  <si>
    <t>725829121</t>
  </si>
  <si>
    <t>Baterie umyvadlové montáž ostatních typů nástěnných pákových nebo klasických</t>
  </si>
  <si>
    <t>-300496361</t>
  </si>
  <si>
    <t>https://podminky.urs.cz/item/CS_URS_2022_01/725829121</t>
  </si>
  <si>
    <t>55145000</t>
  </si>
  <si>
    <t>baterie dřezová klasická nástěnná rozteč 100mm s ústím kulatým 300mm</t>
  </si>
  <si>
    <t>-1128082487</t>
  </si>
  <si>
    <t>725841333</t>
  </si>
  <si>
    <t>Baterie sprchové podomítkové (zápustné) s přepínačem a pevnou sprchou</t>
  </si>
  <si>
    <t>1331758963</t>
  </si>
  <si>
    <t>https://podminky.urs.cz/item/CS_URS_2022_01/725841333</t>
  </si>
  <si>
    <t>725861102</t>
  </si>
  <si>
    <t>Zápachové uzávěrky zařizovacích předmětů pro umyvadla DN 40</t>
  </si>
  <si>
    <t>500133612</t>
  </si>
  <si>
    <t>https://podminky.urs.cz/item/CS_URS_2022_01/725861102</t>
  </si>
  <si>
    <t>725862103</t>
  </si>
  <si>
    <t>Zápachové uzávěrky zařizovacích předmětů pro dřezy DN 40/50</t>
  </si>
  <si>
    <t>769588277</t>
  </si>
  <si>
    <t>https://podminky.urs.cz/item/CS_URS_2022_01/725862103</t>
  </si>
  <si>
    <t>72586211.R1</t>
  </si>
  <si>
    <t>Zápachové uzávěrky zařizovacích předmětů pro dřezy s přípojkou pro pračku nebo myčku DN 40/50 HL 405</t>
  </si>
  <si>
    <t>783330022</t>
  </si>
  <si>
    <t>725865411</t>
  </si>
  <si>
    <t>Zápachové uzávěrky zařizovacích předmětů pro pisoáry DN 32/40</t>
  </si>
  <si>
    <t>-1804276635</t>
  </si>
  <si>
    <t>https://podminky.urs.cz/item/CS_URS_2022_01/725865411</t>
  </si>
  <si>
    <t>725865501</t>
  </si>
  <si>
    <t>Zápachové uzávěrky zařizovacích předmětů odpadní soupravy se zápachovou uzávěrkou DN 40/50</t>
  </si>
  <si>
    <t>-675320961</t>
  </si>
  <si>
    <t>https://podminky.urs.cz/item/CS_URS_2022_01/725865501</t>
  </si>
  <si>
    <t>-773988998</t>
  </si>
  <si>
    <t>725865R</t>
  </si>
  <si>
    <t>Zápachové uzávěrky odpadní soupravy se zápachovou uzávěrkou Klima, vzd</t>
  </si>
  <si>
    <t>848126081</t>
  </si>
  <si>
    <t>998725201</t>
  </si>
  <si>
    <t>Přesun hmot pro zařizovací předměty stanovený procentní sazbou (%) z ceny vodorovná dopravní vzdálenost do 50 m v objektech výšky do 6 m</t>
  </si>
  <si>
    <t>77854747</t>
  </si>
  <si>
    <t>https://podminky.urs.cz/item/CS_URS_2022_01/998725201</t>
  </si>
  <si>
    <t>726</t>
  </si>
  <si>
    <t>Zdravotechnika - předstěnové instalace</t>
  </si>
  <si>
    <t>72613104R</t>
  </si>
  <si>
    <t>Předstěnové instalační systémy do lehkých stěn obězděný pro závěsné klozety ovládání zepředu, stavební výšky 1120 mm</t>
  </si>
  <si>
    <t>252110424</t>
  </si>
  <si>
    <t>726191001</t>
  </si>
  <si>
    <t>Ostatní příslušenství instalačních systémů zvukoizolační souprava pro WC a bidet</t>
  </si>
  <si>
    <t>1775884499</t>
  </si>
  <si>
    <t>https://podminky.urs.cz/item/CS_URS_2022_01/726191001</t>
  </si>
  <si>
    <t>726191002</t>
  </si>
  <si>
    <t>Ostatní příslušenství instalačních systémů souprava pro předstěnovou montáž</t>
  </si>
  <si>
    <t>-1159248685</t>
  </si>
  <si>
    <t>https://podminky.urs.cz/item/CS_URS_2022_01/726191002</t>
  </si>
  <si>
    <t>998726211</t>
  </si>
  <si>
    <t>Přesun hmot pro instalační prefabrikáty stanovený procentní sazbou (%) z ceny vodorovná dopravní vzdálenost do 50 m v objektech výšky do 6 m</t>
  </si>
  <si>
    <t>202678797</t>
  </si>
  <si>
    <t>https://podminky.urs.cz/item/CS_URS_2022_01/998726211</t>
  </si>
  <si>
    <t>771591415</t>
  </si>
  <si>
    <t>Liniové odvodnění odvodňovacím žlabem s napojením na kontaktní izolaci pro bezbariérové sprchy v úrovni podlahy s horizontálním nebo vertikálním odtokem s rámovým krytem a děrovaným roštem délky 900 mm</t>
  </si>
  <si>
    <t>-2130295175</t>
  </si>
  <si>
    <t>https://podminky.urs.cz/item/CS_URS_2022_01/771591415</t>
  </si>
  <si>
    <t>1061120092</t>
  </si>
  <si>
    <t>HZS</t>
  </si>
  <si>
    <t>Hodinové zúčtovací sazby</t>
  </si>
  <si>
    <t>HZS2492</t>
  </si>
  <si>
    <t>Hodinové zúčtovací sazby profesí PSV zednické výpomoci a pomocné práce PSV pomocný dělník PSV</t>
  </si>
  <si>
    <t>-1326409418</t>
  </si>
  <si>
    <t>https://podminky.urs.cz/item/CS_URS_2022_01/HZS2492</t>
  </si>
  <si>
    <t>009001</t>
  </si>
  <si>
    <t>Stavební přípomoce</t>
  </si>
  <si>
    <t>219194442</t>
  </si>
  <si>
    <t>SO 01.4d - Vzduchotechnika, chlazení</t>
  </si>
  <si>
    <t>D1 - Rekuperační jednotka</t>
  </si>
  <si>
    <t>1.2. - Kondenzační jednotka ke vzduchotechnice ve skladu</t>
  </si>
  <si>
    <t xml:space="preserve">D2 - Vzduchotechnické potrubí čtyřhranné sk.I </t>
  </si>
  <si>
    <t>D3 - Vzduchotechnické potrubí SPIRO</t>
  </si>
  <si>
    <t>D4 - izolace přívodního i odvodního potrubí do jednotky</t>
  </si>
  <si>
    <t xml:space="preserve">D5 - odsávání digestoří a náhrada větracího vzduchu v 1.NP </t>
  </si>
  <si>
    <t xml:space="preserve">2.2. - Kondenzační jednotka ke vzduchotechnice ve  2.NP</t>
  </si>
  <si>
    <t xml:space="preserve">D6 - odsávání skříněk chemikálií v digestořích v 1.NP </t>
  </si>
  <si>
    <t xml:space="preserve">4.1. - Prostor chlazení kanceláří (1.16, 1.17, 1.24) v  1.NP</t>
  </si>
  <si>
    <t xml:space="preserve">5.1. - Prostor chlazení laboratoří (1.15, 1.18) a kanceláří (1.19, 1.20) v  1.NP</t>
  </si>
  <si>
    <t>D7 - Ovládání digestoří součástí dodávky ostatní v MaR</t>
  </si>
  <si>
    <t>D8 - Ostatní náklady</t>
  </si>
  <si>
    <t>Rekuperační jednotka</t>
  </si>
  <si>
    <t>1.1.</t>
  </si>
  <si>
    <t>Rekuperační jednotka s vzduchovým výkonem -přívod 2300m3/h a odvodem vbzduchu 2180m3/h, provedení parapetní s vývody nahoru, v/š/h 2280/1919/760mm</t>
  </si>
  <si>
    <t xml:space="preserve">Poznámka k položce:_x000d_
jednotka obsahuje pružně uložené EC ventilátory, dvojitý deskový výměník s křížovým snímačem průtoku s účinností rekuperace až 83%,  filtr přiváděného vzduchu M5,  by-pass přiváděného vzduchu a skříň regulace, vestavěný přímý výpar 10kW, filtr odsávaného vzduchu M5, hmotnost jednotky je 590 kg, dodávka vcelku                                            _x000d_
Podrobná specifikace viz. Technika - příloha TZ_D.1.4.3-a, jednotka je ovládána systémem MaR_x000d_
vzduchotechnická jednotka vyhovuje Ecodesign 2018, VDI 6022</t>
  </si>
  <si>
    <t>1.2.</t>
  </si>
  <si>
    <t>Kondenzační jednotka ke vzduchotechnice ve skladu</t>
  </si>
  <si>
    <t>Pol78</t>
  </si>
  <si>
    <t>Venkovní kondenzační jednotka 10kW</t>
  </si>
  <si>
    <t>Poznámka k položce:_x000d_
chladivo R410A, náplň 3,45kg, příkon 2,56lW/400V</t>
  </si>
  <si>
    <t>Pol79</t>
  </si>
  <si>
    <t>Řídící jednotka pro VZT - přímé řízení 0-10V</t>
  </si>
  <si>
    <t>Pol80</t>
  </si>
  <si>
    <t>Izolované propojovací potrubí Cu 9,5, 15,9 + propojovací kabel</t>
  </si>
  <si>
    <t>bm</t>
  </si>
  <si>
    <t>Pol81</t>
  </si>
  <si>
    <t>Rám venkovní jednotky</t>
  </si>
  <si>
    <t>Pol82</t>
  </si>
  <si>
    <t>Tlumič hluku 500x300/1000</t>
  </si>
  <si>
    <t>Pol83</t>
  </si>
  <si>
    <t>Vyústka přívodní s regulací R1 625x325</t>
  </si>
  <si>
    <t>Pol84</t>
  </si>
  <si>
    <t>Regulátor průtoku TVE-Easy/200</t>
  </si>
  <si>
    <t>Pol85</t>
  </si>
  <si>
    <t>Regulátor průtoku TVE-Easy/125</t>
  </si>
  <si>
    <t>Pol86</t>
  </si>
  <si>
    <t>talířový ventil přívodní DN160</t>
  </si>
  <si>
    <t>Pol87</t>
  </si>
  <si>
    <t>talířový ventil odvodní DN160</t>
  </si>
  <si>
    <t>Pol88</t>
  </si>
  <si>
    <t>talířový ventil přívodní DN125</t>
  </si>
  <si>
    <t>Pol89</t>
  </si>
  <si>
    <t>talířový ventil odvodní DN125</t>
  </si>
  <si>
    <t>Pol90</t>
  </si>
  <si>
    <t>Odsávací rameno na 100-150m3/h s kotvením do stropu, provedení chemicky odolné, DN75, delka svislého potrubí 1100mm, 3 klouby, dleka dvou ramen 420mm, svislé rameno nad pracovní desku 250mm, pracovní dosah 1090mm (před objednáním upřesnit a ověřit)</t>
  </si>
  <si>
    <t xml:space="preserve">Vzduchotechnické potrubí čtyřhranné sk.I </t>
  </si>
  <si>
    <t>Pol91</t>
  </si>
  <si>
    <t>potrubí do obvodu 2000mm/100% tvarovek</t>
  </si>
  <si>
    <t>Pol92</t>
  </si>
  <si>
    <t>potrubí do obvodu 1600mm/50% tvarovek</t>
  </si>
  <si>
    <t>Pol93</t>
  </si>
  <si>
    <t>potrubí do obvodu 1300mm/50% tvarovek</t>
  </si>
  <si>
    <t>Pol94</t>
  </si>
  <si>
    <t>potrubí do obvodu 900mm/50% tvarovek</t>
  </si>
  <si>
    <t>Vzduchotechnické potrubí SPIRO</t>
  </si>
  <si>
    <t>Pol95</t>
  </si>
  <si>
    <t>Spiro potrubí pozink D200/30% tvarovek</t>
  </si>
  <si>
    <t>Pol96</t>
  </si>
  <si>
    <t>Spiro potrubí pozink D160/30% tvarovek</t>
  </si>
  <si>
    <t>Pol97</t>
  </si>
  <si>
    <t>Spiro potrubí pozink D125/40% tvarovek</t>
  </si>
  <si>
    <t>Pol98</t>
  </si>
  <si>
    <t>Izolované flexi potrubí D203</t>
  </si>
  <si>
    <t>Pol99</t>
  </si>
  <si>
    <t>Izolované flexi potrubí D160</t>
  </si>
  <si>
    <t>Pol100</t>
  </si>
  <si>
    <t>Izolované flexi potrubí D127</t>
  </si>
  <si>
    <t>Pol101</t>
  </si>
  <si>
    <t>flexi potrubí D100 s přechodem na D75mm</t>
  </si>
  <si>
    <t>izolace přívodního i odvodního potrubí do jednotky</t>
  </si>
  <si>
    <t>Pol102</t>
  </si>
  <si>
    <t>Tepelná izolace tl. 40mm z minerální vaty</t>
  </si>
  <si>
    <t>Pol103</t>
  </si>
  <si>
    <t>Pomocný, závěsný, těsnící a spojovací materiál</t>
  </si>
  <si>
    <t>Poznámka k položce:_x000d_
uvedení do provozu</t>
  </si>
  <si>
    <t xml:space="preserve">odsávání digestoří a náhrada větracího vzduchu v 1.NP </t>
  </si>
  <si>
    <t>2.1.</t>
  </si>
  <si>
    <t>Rekuperační jednotka s vzduchovým výkonem -přívod 3600m3/h a odvodem vzduchu 3600m3/h, provedení nástřešním, v/š/h 3840/1540/840mm,</t>
  </si>
  <si>
    <t xml:space="preserve">Poznámka k položce:_x000d_
jednotka obsahuje ventilátorové komory s pružně uloženými IEC ventilátory vhodné ke 100% regulaci otáček přes frekvenční měnič, frekvenční měnič IP 55,  třída ochrany motoru EEx de IIC T4, rekuperční komora  s by-passem, deskový výměník s účinností rekuperace až 79%,  kapsový filtr přiváděného vzduchu M5,  by-pass přiváděného vzduchu a skříň regulace,  komora s výparníkem/kondenzátorem, max. výkon 23,1kW,  kapsový filtr odsávaného vzduchu M5, hmotnost jednotky je 1027kg,                                             _x000d_
Podrobná specifikace viz. Technika - příloha TZ, jednotka je ovládána systémem MaR_x000d_
vzduchotechnická jednotka vyhovuje Ecodesign 2018, VDI 6022</t>
  </si>
  <si>
    <t>2.2.</t>
  </si>
  <si>
    <t xml:space="preserve">Kondenzační jednotka ke vzduchotechnice ve  2.NP</t>
  </si>
  <si>
    <t>Pol104</t>
  </si>
  <si>
    <t>Venkovní kondenzační jednotka 14kW</t>
  </si>
  <si>
    <t>Poznámka k položce:_x000d_
chladivo R410A, náplň 3,45kg, příkon 4,43kW/400V</t>
  </si>
  <si>
    <t>Pol105</t>
  </si>
  <si>
    <t>Tlumič hluku 600x300/1000</t>
  </si>
  <si>
    <t>Pol106</t>
  </si>
  <si>
    <t>Tlumič hluku 500x250/1000</t>
  </si>
  <si>
    <t>Pol107</t>
  </si>
  <si>
    <t>Regulátor průtoku TVR200 - přívod</t>
  </si>
  <si>
    <t>Pol108</t>
  </si>
  <si>
    <t>Regulátor průtoku TVR250 - přívod</t>
  </si>
  <si>
    <t>Pol109</t>
  </si>
  <si>
    <t>Regulátor průtoku TVLK250 - odtah</t>
  </si>
  <si>
    <t>Pol110</t>
  </si>
  <si>
    <t>Anemostat 600x600 s 480stavitelnými lamelami</t>
  </si>
  <si>
    <t>Pol111</t>
  </si>
  <si>
    <t>Plénum box 566x566 s horizontálním napojení DN 200</t>
  </si>
  <si>
    <t>Poznámka k položce:_x000d_
Vzduchotechnické potrubí čtyřhranné sk.I</t>
  </si>
  <si>
    <t>Pol112</t>
  </si>
  <si>
    <t>potrubí do obvodu 2400mm/50% tvarovek</t>
  </si>
  <si>
    <t>Pol113</t>
  </si>
  <si>
    <t>potrubí do obvodu 1850mm/50% tvarovek</t>
  </si>
  <si>
    <t>Pol114</t>
  </si>
  <si>
    <t>potrubí do obvodu 1200mm/50% tvarovek</t>
  </si>
  <si>
    <t>Poznámka k položce:_x000d_
Vzduchotechnické potrubí SPIRO</t>
  </si>
  <si>
    <t>Pol115</t>
  </si>
  <si>
    <t>Spiro potrubí pozink D250/30% tvarovek</t>
  </si>
  <si>
    <t>Pol116</t>
  </si>
  <si>
    <t>Spiro potrubí pozink D200/50% tvarovek</t>
  </si>
  <si>
    <t>Pol117</t>
  </si>
  <si>
    <t>Tepelná izolace tl. 100mm z minerální vaty do plechu, zajištěný servisní přístup k regulátorům průtoku</t>
  </si>
  <si>
    <t>Pol118</t>
  </si>
  <si>
    <t xml:space="preserve">odsávání skříněk chemikálií v digestořích v 1.NP </t>
  </si>
  <si>
    <t>3.1.</t>
  </si>
  <si>
    <t>odvodní ventilátor nástřešní 0,11kW/400V s tlumícím podstavcem 120m3/h, 150Pa</t>
  </si>
  <si>
    <t>Pol119</t>
  </si>
  <si>
    <t>regulační klapka DN125</t>
  </si>
  <si>
    <t>Pol120</t>
  </si>
  <si>
    <t>regulační klapka DN50</t>
  </si>
  <si>
    <t>Pol121</t>
  </si>
  <si>
    <t>Spiro potrubí pozink D100/40% tvarovek</t>
  </si>
  <si>
    <t>Pol122</t>
  </si>
  <si>
    <t>flexi potrubí D50</t>
  </si>
  <si>
    <t>4.1.</t>
  </si>
  <si>
    <t xml:space="preserve">Prostor chlazení kanceláří (1.16, 1.17, 1.24) v  1.NP</t>
  </si>
  <si>
    <t>Pol123</t>
  </si>
  <si>
    <t>Vnitřní nástěnná jednotka chladící výkon 2,5kW</t>
  </si>
  <si>
    <t>Poznámka k položce:_x000d_
vč. dálkového ovladače</t>
  </si>
  <si>
    <t>Pol124</t>
  </si>
  <si>
    <t>Venkovní kondenzační jednotka 2,5 (0,9-3)kW</t>
  </si>
  <si>
    <t>Poznámka k položce:_x000d_
chladivo R32, příkon 0,85kW/230V</t>
  </si>
  <si>
    <t>Pol125</t>
  </si>
  <si>
    <t>Izolované propojovací potrubí Cu 6,35, 9,5 + propojovací kabel</t>
  </si>
  <si>
    <t>Pol126</t>
  </si>
  <si>
    <t>5.1.</t>
  </si>
  <si>
    <t xml:space="preserve">Prostor chlazení laboratoří (1.15, 1.18) a kanceláří (1.19, 1.20) v  1.NP</t>
  </si>
  <si>
    <t>Pol127</t>
  </si>
  <si>
    <t>Vnitřní kazetová jednotka chladící výkon 7,1kW</t>
  </si>
  <si>
    <t>Poznámka k položce:_x000d_
vč. Krycího panelu a dálkového ovladače</t>
  </si>
  <si>
    <t>Pol128</t>
  </si>
  <si>
    <t>Venkovní kondenzační jednotka 7,1</t>
  </si>
  <si>
    <t>Poznámka k položce:_x000d_
chladivo R32, náplň 1,9kg, příkon 2,94lW/230V, podpora komunikace přes modbus</t>
  </si>
  <si>
    <t>Ovládání digestoří součástí dodávky ostatní v MaR</t>
  </si>
  <si>
    <t>Pol129</t>
  </si>
  <si>
    <t>Dodávka řídíciho systému regulace digestoří včetně regulátorů průtoku TVLK/250-D058/ELAB/FH-2P-3ks, TVR-ELAB/250/RS/LAB - 2ks, TVR-ELAB/200/RS/LAB - 2ks, ovládací panel na digestoř a řídící jednotka - 2ks</t>
  </si>
  <si>
    <t>Pol130</t>
  </si>
  <si>
    <t>uvedení systému regulace digestoří do provozu</t>
  </si>
  <si>
    <t>Ostatní náklady</t>
  </si>
  <si>
    <t>D01</t>
  </si>
  <si>
    <t>Montáž</t>
  </si>
  <si>
    <t>-1966300404</t>
  </si>
  <si>
    <t>D02</t>
  </si>
  <si>
    <t>1339356576</t>
  </si>
  <si>
    <t>SO 01.4e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</si>
  <si>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</si>
  <si>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</si>
  <si>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</si>
  <si>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</si>
  <si>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</si>
  <si>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733223202</t>
  </si>
  <si>
    <t>Potrubí z trubek měděných tvrdých spojovaných tvrdým pájením Ø 15/1</t>
  </si>
  <si>
    <t>1373531436</t>
  </si>
  <si>
    <t>https://podminky.urs.cz/item/CS_URS_2022_01/733223202</t>
  </si>
  <si>
    <t>733223203</t>
  </si>
  <si>
    <t>Potrubí z trubek měděných tvrdých spojovaných tvrdým pájením Ø 18/1</t>
  </si>
  <si>
    <t>-1515754901</t>
  </si>
  <si>
    <t>https://podminky.urs.cz/item/CS_URS_2022_01/733223203</t>
  </si>
  <si>
    <t>733290801</t>
  </si>
  <si>
    <t>Demontáž potrubí z trubek měděných Ø do 35/1,5</t>
  </si>
  <si>
    <t>-30010199</t>
  </si>
  <si>
    <t>https://podminky.urs.cz/item/CS_URS_2022_01/733290801</t>
  </si>
  <si>
    <t>733291101</t>
  </si>
  <si>
    <t>Zkoušky těsnosti potrubí z trubek měděných Ø do 35/1,5</t>
  </si>
  <si>
    <t>-569303506</t>
  </si>
  <si>
    <t>https://podminky.urs.cz/item/CS_URS_2022_01/733291101</t>
  </si>
  <si>
    <t>34+42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</si>
  <si>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</si>
  <si>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</si>
  <si>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1553292102</t>
  </si>
  <si>
    <t>https://podminky.urs.cz/item/CS_URS_2022_01/733811241</t>
  </si>
  <si>
    <t>998733201</t>
  </si>
  <si>
    <t>Přesun hmot pro rozvody potrubí stanovený procentní sazbou z ceny vodorovná dopravní vzdálenost do 50 m v objektech výšky do 6 m</t>
  </si>
  <si>
    <t>-1832855541</t>
  </si>
  <si>
    <t>https://podminky.urs.cz/item/CS_URS_2022_01/998733201</t>
  </si>
  <si>
    <t>734</t>
  </si>
  <si>
    <t>Ústřední vytápění - armatury</t>
  </si>
  <si>
    <t>734200821</t>
  </si>
  <si>
    <t>Demontáž armatur závitových se dvěma závity do G 1/2</t>
  </si>
  <si>
    <t>1392458365</t>
  </si>
  <si>
    <t>https://podminky.urs.cz/item/CS_URS_2022_01/734200821</t>
  </si>
  <si>
    <t>734221413</t>
  </si>
  <si>
    <t>Ventily regulační závitové s nastavitelnou regulací PN 10 do 120°C přímé G 1/2</t>
  </si>
  <si>
    <t>1905937769</t>
  </si>
  <si>
    <t>https://podminky.urs.cz/item/CS_URS_2022_01/734221413</t>
  </si>
  <si>
    <t>734221545</t>
  </si>
  <si>
    <t>Ventily regulační závitové termostatické, bez hlavice ovládání PN 16 do 110°C přímé jednoregulační G 1/2</t>
  </si>
  <si>
    <t>-1976200648</t>
  </si>
  <si>
    <t>https://podminky.urs.cz/item/CS_URS_2022_01/734221545</t>
  </si>
  <si>
    <t>7342216R</t>
  </si>
  <si>
    <t>Ventily regulační závitové hlavice termostatické, pro ovládání ventilů PN 10 do 110°C otopných těles VK</t>
  </si>
  <si>
    <t>-1495825166</t>
  </si>
  <si>
    <t>https://podminky.urs.cz/item/CS_URS_2022_01/7342216R</t>
  </si>
  <si>
    <t>7342216R1</t>
  </si>
  <si>
    <t>Ventily regulační závitové hlavice termostatické HM*R otopných těles VK</t>
  </si>
  <si>
    <t>-1291471079</t>
  </si>
  <si>
    <t>998734201</t>
  </si>
  <si>
    <t>Přesun hmot pro armatury stanovený procentní sazbou (%) z ceny vodorovná dopravní vzdálenost do 50 m v objektech výšky do 6 m</t>
  </si>
  <si>
    <t>-339293944</t>
  </si>
  <si>
    <t>https://podminky.urs.cz/item/CS_URS_2022_01/998734201</t>
  </si>
  <si>
    <t>735</t>
  </si>
  <si>
    <t>Ústřední vytápění - otopná tělesa</t>
  </si>
  <si>
    <t>735151472</t>
  </si>
  <si>
    <t>Otopná tělesa panelová dvoudesková PN 1,0 MPa, T do 110°C s jednou přídavnou přestupní plochou výšky tělesa 600 mm stavební délky / výkonu 500 mm / 644 W</t>
  </si>
  <si>
    <t>-1059924674</t>
  </si>
  <si>
    <t>https://podminky.urs.cz/item/CS_URS_2022_01/735151472</t>
  </si>
  <si>
    <t>735151473</t>
  </si>
  <si>
    <t>Otopná tělesa panelová dvoudesková PN 1,0 MPa, T do 110°C s jednou přídavnou přestupní plochou výšky tělesa 600 mm stavební délky / výkonu 600 mm / 773 W</t>
  </si>
  <si>
    <t>-1797060448</t>
  </si>
  <si>
    <t>https://podminky.urs.cz/item/CS_URS_2022_01/735151473</t>
  </si>
  <si>
    <t>735151495</t>
  </si>
  <si>
    <t>Otopná tělesa panelová dvoudesková PN 1,0 MPa, T do 110°C s jednou přídavnou přestupní plochou výšky tělesa 900 mm stavební délky / výkonu 800 mm / 1403 W</t>
  </si>
  <si>
    <t>-326143829</t>
  </si>
  <si>
    <t>https://podminky.urs.cz/item/CS_URS_2022_01/735151495</t>
  </si>
  <si>
    <t>735151496</t>
  </si>
  <si>
    <t>Otopná tělesa panelová dvoudesková PN 1,0 MPa, T do 110°C s jednou přídavnou přestupní plochou výšky tělesa 900 mm stavební délky / výkonu 900 mm / 1579 W</t>
  </si>
  <si>
    <t>242623918</t>
  </si>
  <si>
    <t>https://podminky.urs.cz/item/CS_URS_2022_01/735151496</t>
  </si>
  <si>
    <t>735151821</t>
  </si>
  <si>
    <t>Demontáž otopných těles panelových dvouřadých stavební délky do 1500 mm</t>
  </si>
  <si>
    <t>-150267902</t>
  </si>
  <si>
    <t>https://podminky.urs.cz/item/CS_URS_2022_01/735151821</t>
  </si>
  <si>
    <t>735164511</t>
  </si>
  <si>
    <t>Otopná tělesa trubková montáž těles na stěnu výšky tělesa do 1500 mm</t>
  </si>
  <si>
    <t>-1081266817</t>
  </si>
  <si>
    <t>https://podminky.urs.cz/item/CS_URS_2022_01/735164511</t>
  </si>
  <si>
    <t>54153022</t>
  </si>
  <si>
    <t>těleso trubkové přímotopné 1500x450mm 400W</t>
  </si>
  <si>
    <t>1904977107</t>
  </si>
  <si>
    <t>735191905</t>
  </si>
  <si>
    <t>Ostatní opravy otopných těles odvzdušnění tělesa</t>
  </si>
  <si>
    <t>-1959056891</t>
  </si>
  <si>
    <t>https://podminky.urs.cz/item/CS_URS_2022_01/735191905</t>
  </si>
  <si>
    <t>735191R</t>
  </si>
  <si>
    <t xml:space="preserve">Napuštění topného systému upravenou demineralizovanou vodou </t>
  </si>
  <si>
    <t>-1029940062</t>
  </si>
  <si>
    <t>735890801</t>
  </si>
  <si>
    <t>Vnitrostaveništní přemístění vybouraných (demontovaných) hmot otopných těles vodorovně do 100 m v objektech výšky do 6 m</t>
  </si>
  <si>
    <t>582137672</t>
  </si>
  <si>
    <t>https://podminky.urs.cz/item/CS_URS_2022_01/735890801</t>
  </si>
  <si>
    <t>998735201</t>
  </si>
  <si>
    <t>Přesun hmot pro otopná tělesa stanovený procentní sazbou (%) z ceny vodorovná dopravní vzdálenost do 50 m v objektech výšky do 6 m</t>
  </si>
  <si>
    <t>29730586</t>
  </si>
  <si>
    <t>https://podminky.urs.cz/item/CS_URS_2022_01/998735201</t>
  </si>
  <si>
    <t>-2130329649</t>
  </si>
  <si>
    <t>Stavební přípomoce - drážky, průrazy a zednické začištění</t>
  </si>
  <si>
    <t>-949311106</t>
  </si>
  <si>
    <t>SO 01.4f - Měření a regulace</t>
  </si>
  <si>
    <t>D1 - 1. Dodávka přístrojů a zařízení</t>
  </si>
  <si>
    <t xml:space="preserve">    D2 - 1.1 Řídicí systém</t>
  </si>
  <si>
    <t xml:space="preserve">    D3 - 1.2 Rozvaděč</t>
  </si>
  <si>
    <t xml:space="preserve">    D4 - 1.3 Periferie</t>
  </si>
  <si>
    <t xml:space="preserve">    D5 - 1.4 Vizualizační a ovládací systém</t>
  </si>
  <si>
    <t>D6 - 2. Montáž včetně dodávky instalačního materiálu</t>
  </si>
  <si>
    <t xml:space="preserve">    D7 - 2.1 Dodávka instalačního materiálu</t>
  </si>
  <si>
    <t xml:space="preserve">    D8 - 2.2 Montáž kabelů a tras</t>
  </si>
  <si>
    <t xml:space="preserve">    D9 - 2.3 Ostatní montáže</t>
  </si>
  <si>
    <t>D10 - 3. Služby</t>
  </si>
  <si>
    <t xml:space="preserve">    D11 - 3.1 Aplikační SW pro řídicí systém</t>
  </si>
  <si>
    <t xml:space="preserve">    D12 - 3.2 Aplikační SW pro vizualizaci a ovládání</t>
  </si>
  <si>
    <t xml:space="preserve">    D13 - 3.3 Zprovoznění, komplexní zkoušky, zaškolení</t>
  </si>
  <si>
    <t xml:space="preserve">    D14 - 3.4 Projektová a dodavatelská dokumentace</t>
  </si>
  <si>
    <t xml:space="preserve">    D15 - 3.5 Revize elektro</t>
  </si>
  <si>
    <t>1. Dodávka přístrojů a zařízení</t>
  </si>
  <si>
    <t>1.1 Řídicí systém</t>
  </si>
  <si>
    <t>Pol323</t>
  </si>
  <si>
    <t>modulární řídicí systém, integrovaný webový server, komunikace ETH, 3x RS-485 (Modbus RTU), 1x RS232 (modem SMS) PLC počet IO: 16xAI, 23xAO, 48xDI, 41xDO, +20% rezerva</t>
  </si>
  <si>
    <t>Pol324</t>
  </si>
  <si>
    <t>napájecí zdroj 230VAC/24VDC/3,8A GU</t>
  </si>
  <si>
    <t>Pol325</t>
  </si>
  <si>
    <t>ETH switch, 5x 10/100base TX; IEEE802.3, unmanaged SX</t>
  </si>
  <si>
    <t>Pol326</t>
  </si>
  <si>
    <t>modem - SMS brána/RS-232, dual band (900/1800MHz), anténa GSM</t>
  </si>
  <si>
    <t>Pol327</t>
  </si>
  <si>
    <t>dotykový operátorský panel (dveře rozvaděče), rezistivní 10" TFT, Ethernet 10/100Base OP</t>
  </si>
  <si>
    <t>1.2 Rozvaděč</t>
  </si>
  <si>
    <t>Pol328</t>
  </si>
  <si>
    <t>rozvaděč skříňový oceloplechový, IP54, výška 2000mm, šířka 800mm, hloubka 400mm, vývody vrchem, (el. vybavení viz. TS) 1RA1</t>
  </si>
  <si>
    <t>1.3 Periferie</t>
  </si>
  <si>
    <t>Pol329</t>
  </si>
  <si>
    <t>interiérový ovladač s displejem a snímačem teploty, komunikace RCT</t>
  </si>
  <si>
    <t>Pol330</t>
  </si>
  <si>
    <t>interiérový ovladač 0/1, komunikace SA</t>
  </si>
  <si>
    <t>Pol331</t>
  </si>
  <si>
    <t>snímač teploty kanálový, -30-120°C, Ni1000/6180ppm, IP65 BT</t>
  </si>
  <si>
    <t>Pol332</t>
  </si>
  <si>
    <t>snímač tlaku kanálový, 0-1000Pa, 4-20mA, IP54 BP</t>
  </si>
  <si>
    <t>Pol333</t>
  </si>
  <si>
    <t>snímač průtoku kanálový, 0-10m/s, 0-10VDC, IP54 BF</t>
  </si>
  <si>
    <t>Pol334</t>
  </si>
  <si>
    <t>spínač tlakové diference, 0-600Pa, 1x kontakt, IP54 SDP</t>
  </si>
  <si>
    <t>Pol335</t>
  </si>
  <si>
    <t>detektor plynu pro chladiva, 2x kontakt, 24VDC, IP20 SG</t>
  </si>
  <si>
    <t>Pol336</t>
  </si>
  <si>
    <t>ovladač STOP/START se signalizací stavu MS</t>
  </si>
  <si>
    <t>Pol337</t>
  </si>
  <si>
    <t>servopohon pro klapku, 15Nm, HF, 2-polohový, 230VAC SM</t>
  </si>
  <si>
    <t>Pol338</t>
  </si>
  <si>
    <t>servopohon pro klapku, 15Nm, 0-10VDC, 24VAC SM</t>
  </si>
  <si>
    <t>Pol339</t>
  </si>
  <si>
    <t>frekvenční měnič (dod. VZT) FM</t>
  </si>
  <si>
    <t>Pol340</t>
  </si>
  <si>
    <t>regulátor variabilního průtoku VAV (dod. VZT) VAV</t>
  </si>
  <si>
    <t>Pol341</t>
  </si>
  <si>
    <t>řídicí jednotka VAV (dod. VZT) LABC</t>
  </si>
  <si>
    <t>1.4 Vizualizační a ovládací systém</t>
  </si>
  <si>
    <t>Pol342</t>
  </si>
  <si>
    <t>počítač PC, tablet, mobilní telefón (webový prohlížeč) - dodávka investor</t>
  </si>
  <si>
    <t>2. Montáž včetně dodávky instalačního materiálu</t>
  </si>
  <si>
    <t>2.1 Dodávka instalačního materiálu</t>
  </si>
  <si>
    <t>Pol343</t>
  </si>
  <si>
    <t>kabel datový UTP 5e</t>
  </si>
  <si>
    <t>Pol344</t>
  </si>
  <si>
    <t>kabel sdělovací JYSTY 2x2x0,8</t>
  </si>
  <si>
    <t>Pol345</t>
  </si>
  <si>
    <t>Pol346</t>
  </si>
  <si>
    <t>kabel sdělovací JYTY-O 4x1</t>
  </si>
  <si>
    <t>Pol347</t>
  </si>
  <si>
    <t>kabel sdělovací JYTY-J 4x1</t>
  </si>
  <si>
    <t>Pol348</t>
  </si>
  <si>
    <t>kabel silový CYKY-J 3x1,5</t>
  </si>
  <si>
    <t>Pol349</t>
  </si>
  <si>
    <t>kabel silový CYKY-J 4x1,5</t>
  </si>
  <si>
    <t>Pol350</t>
  </si>
  <si>
    <t>kabel silový YSLYCY-JZ 4x1,5</t>
  </si>
  <si>
    <t>Pol351</t>
  </si>
  <si>
    <t>vodič pospojení CY 6</t>
  </si>
  <si>
    <t>Pol352</t>
  </si>
  <si>
    <t>drátěný žlab galvanický pozink vč.nosného a spojovacího materiálu, 50x50 mm, GZ</t>
  </si>
  <si>
    <t>Pol353</t>
  </si>
  <si>
    <t>drátěný žlab galvanický pozink vč.nosného a spojovacího materiálu a přepážky, 150x100 mm, GZ</t>
  </si>
  <si>
    <t>Pol354</t>
  </si>
  <si>
    <t>drátěný žlab galvanický pozink vč.nosného a spojovacího materiálu a přepážky, 250x100 mm, GZ</t>
  </si>
  <si>
    <t>Pol355</t>
  </si>
  <si>
    <t>drátěný žlab žárový zinek vč.nosného a spojovacího materiálu včetně víka, 150x100 mm, ŽZ</t>
  </si>
  <si>
    <t>Pol356</t>
  </si>
  <si>
    <t>drátěný žlab žárový zinek vč.nosného a spojovacího materiálu včetně víka, 250x100 mm, ŽZ</t>
  </si>
  <si>
    <t>Pol357</t>
  </si>
  <si>
    <t>trubka ohebná včetně příchytek 125N, 28,5 mm, bílá</t>
  </si>
  <si>
    <t>Pol358</t>
  </si>
  <si>
    <t>trubka pevná včetně příchytek 750N, 25mm, šedá</t>
  </si>
  <si>
    <t>Pol359</t>
  </si>
  <si>
    <t>trubka do betonu včetně příchytek 750N, 25mm, šedá</t>
  </si>
  <si>
    <t>Pol360</t>
  </si>
  <si>
    <t>trubka ohebná UV včetně příchytek 320N, 25mm, šedá</t>
  </si>
  <si>
    <t>Pol361</t>
  </si>
  <si>
    <t>trubka pevná UV včetně příchytek 750N, 25mm, šedá</t>
  </si>
  <si>
    <t>Pol362</t>
  </si>
  <si>
    <t>krabice přístrojová hluboká KPR 68</t>
  </si>
  <si>
    <t>Pol363</t>
  </si>
  <si>
    <t>spojovací a podružný materiál</t>
  </si>
  <si>
    <t>2.2 Montáž kabelů a tras</t>
  </si>
  <si>
    <t>Pol364</t>
  </si>
  <si>
    <t>kabel</t>
  </si>
  <si>
    <t>Pol365</t>
  </si>
  <si>
    <t>vodič</t>
  </si>
  <si>
    <t>Pol366</t>
  </si>
  <si>
    <t>kabelový žlab</t>
  </si>
  <si>
    <t>Pol367</t>
  </si>
  <si>
    <t>elektroinstalační trubka</t>
  </si>
  <si>
    <t>Pol368</t>
  </si>
  <si>
    <t>instalační krabice</t>
  </si>
  <si>
    <t>Pol369</t>
  </si>
  <si>
    <t>2.3 Ostatní montáže</t>
  </si>
  <si>
    <t>Pol370</t>
  </si>
  <si>
    <t>instalace rozvaděče</t>
  </si>
  <si>
    <t>Pol371</t>
  </si>
  <si>
    <t>instalace periferií</t>
  </si>
  <si>
    <t>Pol372</t>
  </si>
  <si>
    <t>el. připojení zařízení jiných profesí</t>
  </si>
  <si>
    <t>Pol373</t>
  </si>
  <si>
    <t>ukončení kabelů vč.označení žil</t>
  </si>
  <si>
    <t>Pol374</t>
  </si>
  <si>
    <t>individuální vyzkoušení a kontrola</t>
  </si>
  <si>
    <t>Pol375</t>
  </si>
  <si>
    <t>technické práce a koordinace</t>
  </si>
  <si>
    <t>Pol376</t>
  </si>
  <si>
    <t>zařízení stavby</t>
  </si>
  <si>
    <t>3. Služby</t>
  </si>
  <si>
    <t>3.1 Aplikační SW pro řídicí systém</t>
  </si>
  <si>
    <t>Pol377</t>
  </si>
  <si>
    <t>aplikační SW pro řídicí systém</t>
  </si>
  <si>
    <t>Pol378</t>
  </si>
  <si>
    <t>aplikační SW pro operátorský panel</t>
  </si>
  <si>
    <t>3.2 Aplikační SW pro vizualizaci a ovládání</t>
  </si>
  <si>
    <t>Pol379</t>
  </si>
  <si>
    <t>aplikační SW pro vizualizaci (web server)</t>
  </si>
  <si>
    <t>3.3 Zprovoznění, komplexní zkoušky, zaškolení</t>
  </si>
  <si>
    <t>Pol380</t>
  </si>
  <si>
    <t>parametrizace a oživení frekvenčního měniče</t>
  </si>
  <si>
    <t>Pol381</t>
  </si>
  <si>
    <t>integrace řídicí jednotky VAV (Modbus)</t>
  </si>
  <si>
    <t>Pol382</t>
  </si>
  <si>
    <t>integrace klimatizační jednotky (Modbus)</t>
  </si>
  <si>
    <t>Pol383</t>
  </si>
  <si>
    <t>integrace interérových ovladačů (komunikace)</t>
  </si>
  <si>
    <t>Pol384</t>
  </si>
  <si>
    <t>zprovoznění, vyzkoušení a nastavení parametrů</t>
  </si>
  <si>
    <t>Pol385</t>
  </si>
  <si>
    <t>komplexní zkoušky včetně zaškolení obsluhy</t>
  </si>
  <si>
    <t>3.4 Projektová a dodavatelská dokumentace</t>
  </si>
  <si>
    <t>Pol386</t>
  </si>
  <si>
    <t>dokumentace pro realizaci (výrobní dokumentace rozvaděče) DRS</t>
  </si>
  <si>
    <t>Pol387</t>
  </si>
  <si>
    <t>dodavatelská dokumentace včetně projektu skut. provedení DD+DSS</t>
  </si>
  <si>
    <t>D15</t>
  </si>
  <si>
    <t>3.5 Revize elektro</t>
  </si>
  <si>
    <t>Pol388</t>
  </si>
  <si>
    <t>výchozí revize elektro vč. revizní zprávy</t>
  </si>
  <si>
    <t>SO 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</si>
  <si>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</si>
  <si>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</si>
  <si>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</si>
  <si>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</si>
  <si>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</si>
  <si>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</si>
  <si>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</si>
  <si>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</si>
  <si>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</si>
  <si>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</si>
  <si>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</si>
  <si>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</si>
  <si>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1991093366</t>
  </si>
  <si>
    <t>https://podminky.urs.cz/item/CS_URS_2022_01/013254000</t>
  </si>
  <si>
    <t>VRN3</t>
  </si>
  <si>
    <t>Zařízení staveniště</t>
  </si>
  <si>
    <t>032103R</t>
  </si>
  <si>
    <t>207634746</t>
  </si>
  <si>
    <t>VRN7</t>
  </si>
  <si>
    <t>Provozní vlivy</t>
  </si>
  <si>
    <t>071103R</t>
  </si>
  <si>
    <t>Provoz investora</t>
  </si>
  <si>
    <t>719968489</t>
  </si>
  <si>
    <t>VRN9</t>
  </si>
  <si>
    <t>092204</t>
  </si>
  <si>
    <t>Náklady na protiprašná opatření</t>
  </si>
  <si>
    <t>CS ÚRS 2020 02</t>
  </si>
  <si>
    <t>730771817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</si>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</sst>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49101111" TargetMode="External" /><Relationship Id="rId2" Type="http://schemas.openxmlformats.org/officeDocument/2006/relationships/hyperlink" Target="https://podminky.urs.cz/item/CS_URS_2022_01/962031133" TargetMode="External" /><Relationship Id="rId3" Type="http://schemas.openxmlformats.org/officeDocument/2006/relationships/hyperlink" Target="https://podminky.urs.cz/item/CS_URS_2022_01/962032431" TargetMode="External" /><Relationship Id="rId4" Type="http://schemas.openxmlformats.org/officeDocument/2006/relationships/hyperlink" Target="https://podminky.urs.cz/item/CS_URS_2022_01/962042320" TargetMode="External" /><Relationship Id="rId5" Type="http://schemas.openxmlformats.org/officeDocument/2006/relationships/hyperlink" Target="https://podminky.urs.cz/item/CS_URS_2022_01/962052210" TargetMode="External" /><Relationship Id="rId6" Type="http://schemas.openxmlformats.org/officeDocument/2006/relationships/hyperlink" Target="https://podminky.urs.cz/item/CS_URS_2022_01/968072455" TargetMode="External" /><Relationship Id="rId7" Type="http://schemas.openxmlformats.org/officeDocument/2006/relationships/hyperlink" Target="https://podminky.urs.cz/item/CS_URS_2022_01/968082016" TargetMode="External" /><Relationship Id="rId8" Type="http://schemas.openxmlformats.org/officeDocument/2006/relationships/hyperlink" Target="https://podminky.urs.cz/item/CS_URS_2022_01/968082018" TargetMode="External" /><Relationship Id="rId9" Type="http://schemas.openxmlformats.org/officeDocument/2006/relationships/hyperlink" Target="https://podminky.urs.cz/item/CS_URS_2022_01/974042553" TargetMode="External" /><Relationship Id="rId10" Type="http://schemas.openxmlformats.org/officeDocument/2006/relationships/hyperlink" Target="https://podminky.urs.cz/item/CS_URS_2022_01/978059541" TargetMode="External" /><Relationship Id="rId11" Type="http://schemas.openxmlformats.org/officeDocument/2006/relationships/hyperlink" Target="https://podminky.urs.cz/item/CS_URS_2022_01/997013111" TargetMode="External" /><Relationship Id="rId12" Type="http://schemas.openxmlformats.org/officeDocument/2006/relationships/hyperlink" Target="https://podminky.urs.cz/item/CS_URS_2022_01/997013501" TargetMode="External" /><Relationship Id="rId13" Type="http://schemas.openxmlformats.org/officeDocument/2006/relationships/hyperlink" Target="https://podminky.urs.cz/item/CS_URS_2022_01/997013509" TargetMode="External" /><Relationship Id="rId14" Type="http://schemas.openxmlformats.org/officeDocument/2006/relationships/hyperlink" Target="https://podminky.urs.cz/item/CS_URS_2022_01/997013609" TargetMode="External" /><Relationship Id="rId15" Type="http://schemas.openxmlformats.org/officeDocument/2006/relationships/hyperlink" Target="https://podminky.urs.cz/item/CS_URS_2022_01/997013631" TargetMode="External" /><Relationship Id="rId16" Type="http://schemas.openxmlformats.org/officeDocument/2006/relationships/hyperlink" Target="https://podminky.urs.cz/item/CS_URS_2022_01/712363803" TargetMode="External" /><Relationship Id="rId17" Type="http://schemas.openxmlformats.org/officeDocument/2006/relationships/hyperlink" Target="https://podminky.urs.cz/item/CS_URS_2022_01/713141843" TargetMode="External" /><Relationship Id="rId18" Type="http://schemas.openxmlformats.org/officeDocument/2006/relationships/hyperlink" Target="https://podminky.urs.cz/item/CS_URS_2022_01/763121811" TargetMode="External" /><Relationship Id="rId19" Type="http://schemas.openxmlformats.org/officeDocument/2006/relationships/hyperlink" Target="https://podminky.urs.cz/item/CS_URS_2022_01/763131821" TargetMode="External" /><Relationship Id="rId20" Type="http://schemas.openxmlformats.org/officeDocument/2006/relationships/hyperlink" Target="https://podminky.urs.cz/item/CS_URS_2022_01/764002851" TargetMode="External" /><Relationship Id="rId21" Type="http://schemas.openxmlformats.org/officeDocument/2006/relationships/hyperlink" Target="https://podminky.urs.cz/item/CS_URS_2022_01/766441811" TargetMode="External" /><Relationship Id="rId22" Type="http://schemas.openxmlformats.org/officeDocument/2006/relationships/hyperlink" Target="https://podminky.urs.cz/item/CS_URS_2022_01/771473810" TargetMode="External" /><Relationship Id="rId23" Type="http://schemas.openxmlformats.org/officeDocument/2006/relationships/hyperlink" Target="https://podminky.urs.cz/item/CS_URS_2022_01/771573810" TargetMode="External" /><Relationship Id="rId24" Type="http://schemas.openxmlformats.org/officeDocument/2006/relationships/hyperlink" Target="https://podminky.urs.cz/item/CS_URS_2022_01/776201812" TargetMode="External" /><Relationship Id="rId25" Type="http://schemas.openxmlformats.org/officeDocument/2006/relationships/hyperlink" Target="https://podminky.urs.cz/item/CS_URS_2022_01/776410811" TargetMode="External" /><Relationship Id="rId26" Type="http://schemas.openxmlformats.org/officeDocument/2006/relationships/hyperlink" Target="https://podminky.urs.cz/item/CS_URS_2022_01/78380681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331" TargetMode="External" /><Relationship Id="rId2" Type="http://schemas.openxmlformats.org/officeDocument/2006/relationships/hyperlink" Target="https://podminky.urs.cz/item/CS_URS_2022_01/131351100" TargetMode="External" /><Relationship Id="rId3" Type="http://schemas.openxmlformats.org/officeDocument/2006/relationships/hyperlink" Target="https://podminky.urs.cz/item/CS_URS_2022_01/132151101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67151101" TargetMode="External" /><Relationship Id="rId7" Type="http://schemas.openxmlformats.org/officeDocument/2006/relationships/hyperlink" Target="https://podminky.urs.cz/item/CS_URS_2022_01/17120122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274313711" TargetMode="External" /><Relationship Id="rId10" Type="http://schemas.openxmlformats.org/officeDocument/2006/relationships/hyperlink" Target="https://podminky.urs.cz/item/CS_URS_2022_01/275313711" TargetMode="External" /><Relationship Id="rId11" Type="http://schemas.openxmlformats.org/officeDocument/2006/relationships/hyperlink" Target="https://podminky.urs.cz/item/CS_URS_2022_01/275351121" TargetMode="External" /><Relationship Id="rId12" Type="http://schemas.openxmlformats.org/officeDocument/2006/relationships/hyperlink" Target="https://podminky.urs.cz/item/CS_URS_2022_01/275351122" TargetMode="External" /><Relationship Id="rId13" Type="http://schemas.openxmlformats.org/officeDocument/2006/relationships/hyperlink" Target="https://podminky.urs.cz/item/CS_URS_2022_01/279113151" TargetMode="External" /><Relationship Id="rId14" Type="http://schemas.openxmlformats.org/officeDocument/2006/relationships/hyperlink" Target="https://podminky.urs.cz/item/CS_URS_2022_01/279361821" TargetMode="External" /><Relationship Id="rId15" Type="http://schemas.openxmlformats.org/officeDocument/2006/relationships/hyperlink" Target="https://podminky.urs.cz/item/CS_URS_2022_01/311101212" TargetMode="External" /><Relationship Id="rId16" Type="http://schemas.openxmlformats.org/officeDocument/2006/relationships/hyperlink" Target="https://podminky.urs.cz/item/CS_URS_2022_01/311113143" TargetMode="External" /><Relationship Id="rId17" Type="http://schemas.openxmlformats.org/officeDocument/2006/relationships/hyperlink" Target="https://podminky.urs.cz/item/CS_URS_2022_01/311234311" TargetMode="External" /><Relationship Id="rId18" Type="http://schemas.openxmlformats.org/officeDocument/2006/relationships/hyperlink" Target="https://podminky.urs.cz/item/CS_URS_2022_01/311234251" TargetMode="External" /><Relationship Id="rId19" Type="http://schemas.openxmlformats.org/officeDocument/2006/relationships/hyperlink" Target="https://podminky.urs.cz/item/CS_URS_2022_01/311235145" TargetMode="External" /><Relationship Id="rId20" Type="http://schemas.openxmlformats.org/officeDocument/2006/relationships/hyperlink" Target="https://podminky.urs.cz/item/CS_URS_2022_01/317142412" TargetMode="External" /><Relationship Id="rId21" Type="http://schemas.openxmlformats.org/officeDocument/2006/relationships/hyperlink" Target="https://podminky.urs.cz/item/CS_URS_2022_01/317142422" TargetMode="External" /><Relationship Id="rId22" Type="http://schemas.openxmlformats.org/officeDocument/2006/relationships/hyperlink" Target="https://podminky.urs.cz/item/CS_URS_2022_01/317168012" TargetMode="External" /><Relationship Id="rId23" Type="http://schemas.openxmlformats.org/officeDocument/2006/relationships/hyperlink" Target="https://podminky.urs.cz/item/CS_URS_2022_01/317168022" TargetMode="External" /><Relationship Id="rId24" Type="http://schemas.openxmlformats.org/officeDocument/2006/relationships/hyperlink" Target="https://podminky.urs.cz/item/CS_URS_2022_01/317168053" TargetMode="External" /><Relationship Id="rId25" Type="http://schemas.openxmlformats.org/officeDocument/2006/relationships/hyperlink" Target="https://podminky.urs.cz/item/CS_URS_2022_01/317941123" TargetMode="External" /><Relationship Id="rId26" Type="http://schemas.openxmlformats.org/officeDocument/2006/relationships/hyperlink" Target="https://podminky.urs.cz/item/CS_URS_2022_01/317998113" TargetMode="External" /><Relationship Id="rId27" Type="http://schemas.openxmlformats.org/officeDocument/2006/relationships/hyperlink" Target="https://podminky.urs.cz/item/CS_URS_2022_01/342272215" TargetMode="External" /><Relationship Id="rId28" Type="http://schemas.openxmlformats.org/officeDocument/2006/relationships/hyperlink" Target="https://podminky.urs.cz/item/CS_URS_2022_01/342272225" TargetMode="External" /><Relationship Id="rId29" Type="http://schemas.openxmlformats.org/officeDocument/2006/relationships/hyperlink" Target="https://podminky.urs.cz/item/CS_URS_2022_01/342272245" TargetMode="External" /><Relationship Id="rId30" Type="http://schemas.openxmlformats.org/officeDocument/2006/relationships/hyperlink" Target="https://podminky.urs.cz/item/CS_URS_2022_01/380326122" TargetMode="External" /><Relationship Id="rId31" Type="http://schemas.openxmlformats.org/officeDocument/2006/relationships/hyperlink" Target="https://podminky.urs.cz/item/CS_URS_2022_01/380356231" TargetMode="External" /><Relationship Id="rId32" Type="http://schemas.openxmlformats.org/officeDocument/2006/relationships/hyperlink" Target="https://podminky.urs.cz/item/CS_URS_2022_01/380356232" TargetMode="External" /><Relationship Id="rId33" Type="http://schemas.openxmlformats.org/officeDocument/2006/relationships/hyperlink" Target="https://podminky.urs.cz/item/CS_URS_2022_01/380361006" TargetMode="External" /><Relationship Id="rId34" Type="http://schemas.openxmlformats.org/officeDocument/2006/relationships/hyperlink" Target="https://podminky.urs.cz/item/CS_URS_2022_01/612111121" TargetMode="External" /><Relationship Id="rId35" Type="http://schemas.openxmlformats.org/officeDocument/2006/relationships/hyperlink" Target="https://podminky.urs.cz/item/CS_URS_2022_01/612131101" TargetMode="External" /><Relationship Id="rId36" Type="http://schemas.openxmlformats.org/officeDocument/2006/relationships/hyperlink" Target="https://podminky.urs.cz/item/CS_URS_2022_01/612131121" TargetMode="External" /><Relationship Id="rId37" Type="http://schemas.openxmlformats.org/officeDocument/2006/relationships/hyperlink" Target="https://podminky.urs.cz/item/CS_URS_2022_01/612142001" TargetMode="External" /><Relationship Id="rId38" Type="http://schemas.openxmlformats.org/officeDocument/2006/relationships/hyperlink" Target="https://podminky.urs.cz/item/CS_URS_2022_01/612311131" TargetMode="External" /><Relationship Id="rId39" Type="http://schemas.openxmlformats.org/officeDocument/2006/relationships/hyperlink" Target="https://podminky.urs.cz/item/CS_URS_2022_01/612321141" TargetMode="External" /><Relationship Id="rId40" Type="http://schemas.openxmlformats.org/officeDocument/2006/relationships/hyperlink" Target="https://podminky.urs.cz/item/CS_URS_2022_01/612325302" TargetMode="External" /><Relationship Id="rId41" Type="http://schemas.openxmlformats.org/officeDocument/2006/relationships/hyperlink" Target="https://podminky.urs.cz/item/CS_URS_2022_01/612325423" TargetMode="External" /><Relationship Id="rId42" Type="http://schemas.openxmlformats.org/officeDocument/2006/relationships/hyperlink" Target="https://podminky.urs.cz/item/CS_URS_2022_01/631311135" TargetMode="External" /><Relationship Id="rId43" Type="http://schemas.openxmlformats.org/officeDocument/2006/relationships/hyperlink" Target="https://podminky.urs.cz/item/CS_URS_2022_01/631319013" TargetMode="External" /><Relationship Id="rId44" Type="http://schemas.openxmlformats.org/officeDocument/2006/relationships/hyperlink" Target="https://podminky.urs.cz/item/CS_URS_2022_01/631319197" TargetMode="External" /><Relationship Id="rId45" Type="http://schemas.openxmlformats.org/officeDocument/2006/relationships/hyperlink" Target="https://podminky.urs.cz/item/CS_URS_2022_01/631362021" TargetMode="External" /><Relationship Id="rId46" Type="http://schemas.openxmlformats.org/officeDocument/2006/relationships/hyperlink" Target="https://podminky.urs.cz/item/CS_URS_2022_01/635111242" TargetMode="External" /><Relationship Id="rId47" Type="http://schemas.openxmlformats.org/officeDocument/2006/relationships/hyperlink" Target="https://podminky.urs.cz/item/CS_URS_2022_01/642942611" TargetMode="External" /><Relationship Id="rId48" Type="http://schemas.openxmlformats.org/officeDocument/2006/relationships/hyperlink" Target="https://podminky.urs.cz/item/CS_URS_2022_01/642942721" TargetMode="External" /><Relationship Id="rId49" Type="http://schemas.openxmlformats.org/officeDocument/2006/relationships/hyperlink" Target="https://podminky.urs.cz/item/CS_URS_2022_01/642945112" TargetMode="External" /><Relationship Id="rId50" Type="http://schemas.openxmlformats.org/officeDocument/2006/relationships/hyperlink" Target="https://podminky.urs.cz/item/CS_URS_2022_01/891315313" TargetMode="External" /><Relationship Id="rId51" Type="http://schemas.openxmlformats.org/officeDocument/2006/relationships/hyperlink" Target="https://podminky.urs.cz/item/CS_URS_2022_01/113106071" TargetMode="External" /><Relationship Id="rId52" Type="http://schemas.openxmlformats.org/officeDocument/2006/relationships/hyperlink" Target="https://podminky.urs.cz/item/CS_URS_2022_01/952901111" TargetMode="External" /><Relationship Id="rId53" Type="http://schemas.openxmlformats.org/officeDocument/2006/relationships/hyperlink" Target="https://podminky.urs.cz/item/CS_URS_2022_01/973031325" TargetMode="External" /><Relationship Id="rId54" Type="http://schemas.openxmlformats.org/officeDocument/2006/relationships/hyperlink" Target="https://podminky.urs.cz/item/CS_URS_2022_01/973031335" TargetMode="External" /><Relationship Id="rId55" Type="http://schemas.openxmlformats.org/officeDocument/2006/relationships/hyperlink" Target="https://podminky.urs.cz/item/CS_URS_2022_01/997013113" TargetMode="External" /><Relationship Id="rId56" Type="http://schemas.openxmlformats.org/officeDocument/2006/relationships/hyperlink" Target="https://podminky.urs.cz/item/CS_URS_2022_01/997013501" TargetMode="External" /><Relationship Id="rId57" Type="http://schemas.openxmlformats.org/officeDocument/2006/relationships/hyperlink" Target="https://podminky.urs.cz/item/CS_URS_2022_01/997013509" TargetMode="External" /><Relationship Id="rId58" Type="http://schemas.openxmlformats.org/officeDocument/2006/relationships/hyperlink" Target="https://podminky.urs.cz/item/CS_URS_2022_01/997013609" TargetMode="External" /><Relationship Id="rId59" Type="http://schemas.openxmlformats.org/officeDocument/2006/relationships/hyperlink" Target="https://podminky.urs.cz/item/CS_URS_2022_01/998011001" TargetMode="External" /><Relationship Id="rId60" Type="http://schemas.openxmlformats.org/officeDocument/2006/relationships/hyperlink" Target="https://podminky.urs.cz/item/CS_URS_2022_01/998712201" TargetMode="External" /><Relationship Id="rId61" Type="http://schemas.openxmlformats.org/officeDocument/2006/relationships/hyperlink" Target="https://podminky.urs.cz/item/CS_URS_2022_01/763111433" TargetMode="External" /><Relationship Id="rId62" Type="http://schemas.openxmlformats.org/officeDocument/2006/relationships/hyperlink" Target="https://podminky.urs.cz/item/CS_URS_2022_01/763111771" TargetMode="External" /><Relationship Id="rId63" Type="http://schemas.openxmlformats.org/officeDocument/2006/relationships/hyperlink" Target="https://podminky.urs.cz/item/CS_URS_2022_01/763121714" TargetMode="External" /><Relationship Id="rId64" Type="http://schemas.openxmlformats.org/officeDocument/2006/relationships/hyperlink" Target="https://podminky.urs.cz/item/CS_URS_2022_01/763131411" TargetMode="External" /><Relationship Id="rId65" Type="http://schemas.openxmlformats.org/officeDocument/2006/relationships/hyperlink" Target="https://podminky.urs.cz/item/CS_URS_2022_01/763131451" TargetMode="External" /><Relationship Id="rId66" Type="http://schemas.openxmlformats.org/officeDocument/2006/relationships/hyperlink" Target="https://podminky.urs.cz/item/CS_URS_2022_01/763131714" TargetMode="External" /><Relationship Id="rId67" Type="http://schemas.openxmlformats.org/officeDocument/2006/relationships/hyperlink" Target="https://podminky.urs.cz/item/CS_URS_2022_01/763131771" TargetMode="External" /><Relationship Id="rId68" Type="http://schemas.openxmlformats.org/officeDocument/2006/relationships/hyperlink" Target="https://podminky.urs.cz/item/CS_URS_2022_01/763431031" TargetMode="External" /><Relationship Id="rId69" Type="http://schemas.openxmlformats.org/officeDocument/2006/relationships/hyperlink" Target="https://podminky.urs.cz/item/CS_URS_2022_01/763431201" TargetMode="External" /><Relationship Id="rId70" Type="http://schemas.openxmlformats.org/officeDocument/2006/relationships/hyperlink" Target="https://podminky.urs.cz/item/CS_URS_2022_01/998763401" TargetMode="External" /><Relationship Id="rId71" Type="http://schemas.openxmlformats.org/officeDocument/2006/relationships/hyperlink" Target="https://podminky.urs.cz/item/CS_URS_2022_01/764216644" TargetMode="External" /><Relationship Id="rId72" Type="http://schemas.openxmlformats.org/officeDocument/2006/relationships/hyperlink" Target="https://podminky.urs.cz/item/CS_URS_2022_01/998764201" TargetMode="External" /><Relationship Id="rId73" Type="http://schemas.openxmlformats.org/officeDocument/2006/relationships/hyperlink" Target="https://podminky.urs.cz/item/CS_URS_2022_01/766660031" TargetMode="External" /><Relationship Id="rId74" Type="http://schemas.openxmlformats.org/officeDocument/2006/relationships/hyperlink" Target="https://podminky.urs.cz/item/CS_URS_2022_01/766694115" TargetMode="External" /><Relationship Id="rId75" Type="http://schemas.openxmlformats.org/officeDocument/2006/relationships/hyperlink" Target="https://podminky.urs.cz/item/CS_URS_2022_01/766660001" TargetMode="External" /><Relationship Id="rId76" Type="http://schemas.openxmlformats.org/officeDocument/2006/relationships/hyperlink" Target="https://podminky.urs.cz/item/CS_URS_2022_01/766660011" TargetMode="External" /><Relationship Id="rId77" Type="http://schemas.openxmlformats.org/officeDocument/2006/relationships/hyperlink" Target="https://podminky.urs.cz/item/CS_URS_2022_01/998766201" TargetMode="External" /><Relationship Id="rId78" Type="http://schemas.openxmlformats.org/officeDocument/2006/relationships/hyperlink" Target="https://podminky.urs.cz/item/CS_URS_2022_01/767995114" TargetMode="External" /><Relationship Id="rId79" Type="http://schemas.openxmlformats.org/officeDocument/2006/relationships/hyperlink" Target="https://podminky.urs.cz/item/CS_URS_2022_01/767995114" TargetMode="External" /><Relationship Id="rId80" Type="http://schemas.openxmlformats.org/officeDocument/2006/relationships/hyperlink" Target="https://podminky.urs.cz/item/CS_URS_2022_01/998767201" TargetMode="External" /><Relationship Id="rId81" Type="http://schemas.openxmlformats.org/officeDocument/2006/relationships/hyperlink" Target="https://podminky.urs.cz/item/CS_URS_2022_01/771121011" TargetMode="External" /><Relationship Id="rId82" Type="http://schemas.openxmlformats.org/officeDocument/2006/relationships/hyperlink" Target="https://podminky.urs.cz/item/CS_URS_2022_01/771121015" TargetMode="External" /><Relationship Id="rId83" Type="http://schemas.openxmlformats.org/officeDocument/2006/relationships/hyperlink" Target="https://podminky.urs.cz/item/CS_URS_2022_01/771151014" TargetMode="External" /><Relationship Id="rId84" Type="http://schemas.openxmlformats.org/officeDocument/2006/relationships/hyperlink" Target="https://podminky.urs.cz/item/CS_URS_2022_01/771474112" TargetMode="External" /><Relationship Id="rId85" Type="http://schemas.openxmlformats.org/officeDocument/2006/relationships/hyperlink" Target="https://podminky.urs.cz/item/CS_URS_2022_01/771574263" TargetMode="External" /><Relationship Id="rId86" Type="http://schemas.openxmlformats.org/officeDocument/2006/relationships/hyperlink" Target="https://podminky.urs.cz/item/CS_URS_2022_01/771591112" TargetMode="External" /><Relationship Id="rId87" Type="http://schemas.openxmlformats.org/officeDocument/2006/relationships/hyperlink" Target="https://podminky.urs.cz/item/CS_URS_2022_01/771592011" TargetMode="External" /><Relationship Id="rId88" Type="http://schemas.openxmlformats.org/officeDocument/2006/relationships/hyperlink" Target="https://podminky.urs.cz/item/CS_URS_2022_01/998771201" TargetMode="External" /><Relationship Id="rId89" Type="http://schemas.openxmlformats.org/officeDocument/2006/relationships/hyperlink" Target="https://podminky.urs.cz/item/CS_URS_2022_01/776121111" TargetMode="External" /><Relationship Id="rId90" Type="http://schemas.openxmlformats.org/officeDocument/2006/relationships/hyperlink" Target="https://podminky.urs.cz/item/CS_URS_2022_01/776141114" TargetMode="External" /><Relationship Id="rId91" Type="http://schemas.openxmlformats.org/officeDocument/2006/relationships/hyperlink" Target="https://podminky.urs.cz/item/CS_URS_2022_01/776221111" TargetMode="External" /><Relationship Id="rId92" Type="http://schemas.openxmlformats.org/officeDocument/2006/relationships/hyperlink" Target="https://podminky.urs.cz/item/CS_URS_2022_01/776411112" TargetMode="External" /><Relationship Id="rId93" Type="http://schemas.openxmlformats.org/officeDocument/2006/relationships/hyperlink" Target="https://podminky.urs.cz/item/CS_URS_2022_01/776421312" TargetMode="External" /><Relationship Id="rId94" Type="http://schemas.openxmlformats.org/officeDocument/2006/relationships/hyperlink" Target="https://podminky.urs.cz/item/CS_URS_2022_01/998776201" TargetMode="External" /><Relationship Id="rId95" Type="http://schemas.openxmlformats.org/officeDocument/2006/relationships/hyperlink" Target="https://podminky.urs.cz/item/CS_URS_2022_01/781121011" TargetMode="External" /><Relationship Id="rId96" Type="http://schemas.openxmlformats.org/officeDocument/2006/relationships/hyperlink" Target="https://podminky.urs.cz/item/CS_URS_2022_01/781131112" TargetMode="External" /><Relationship Id="rId97" Type="http://schemas.openxmlformats.org/officeDocument/2006/relationships/hyperlink" Target="https://podminky.urs.cz/item/CS_URS_2022_01/781474114" TargetMode="External" /><Relationship Id="rId98" Type="http://schemas.openxmlformats.org/officeDocument/2006/relationships/hyperlink" Target="https://podminky.urs.cz/item/CS_URS_2022_01/781494111" TargetMode="External" /><Relationship Id="rId99" Type="http://schemas.openxmlformats.org/officeDocument/2006/relationships/hyperlink" Target="https://podminky.urs.cz/item/CS_URS_2022_01/781494511" TargetMode="External" /><Relationship Id="rId100" Type="http://schemas.openxmlformats.org/officeDocument/2006/relationships/hyperlink" Target="https://podminky.urs.cz/item/CS_URS_2022_01/781495211" TargetMode="External" /><Relationship Id="rId101" Type="http://schemas.openxmlformats.org/officeDocument/2006/relationships/hyperlink" Target="https://podminky.urs.cz/item/CS_URS_2022_01/998781201" TargetMode="External" /><Relationship Id="rId102" Type="http://schemas.openxmlformats.org/officeDocument/2006/relationships/hyperlink" Target="https://podminky.urs.cz/item/CS_URS_2022_01/783314203" TargetMode="External" /><Relationship Id="rId103" Type="http://schemas.openxmlformats.org/officeDocument/2006/relationships/hyperlink" Target="https://podminky.urs.cz/item/CS_URS_2022_01/783317101" TargetMode="External" /><Relationship Id="rId104" Type="http://schemas.openxmlformats.org/officeDocument/2006/relationships/hyperlink" Target="https://podminky.urs.cz/item/CS_URS_2022_01/784181101" TargetMode="External" /><Relationship Id="rId105" Type="http://schemas.openxmlformats.org/officeDocument/2006/relationships/hyperlink" Target="https://podminky.urs.cz/item/CS_URS_2022_01/784221101" TargetMode="External" /><Relationship Id="rId10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871313121" TargetMode="External" /><Relationship Id="rId2" Type="http://schemas.openxmlformats.org/officeDocument/2006/relationships/hyperlink" Target="https://podminky.urs.cz/item/CS_URS_2022_01/892351111" TargetMode="External" /><Relationship Id="rId3" Type="http://schemas.openxmlformats.org/officeDocument/2006/relationships/hyperlink" Target="https://podminky.urs.cz/item/CS_URS_2022_01/974031167" TargetMode="External" /><Relationship Id="rId4" Type="http://schemas.openxmlformats.org/officeDocument/2006/relationships/hyperlink" Target="https://podminky.urs.cz/item/CS_URS_2022_01/997013111" TargetMode="External" /><Relationship Id="rId5" Type="http://schemas.openxmlformats.org/officeDocument/2006/relationships/hyperlink" Target="https://podminky.urs.cz/item/CS_URS_2022_01/997013501" TargetMode="External" /><Relationship Id="rId6" Type="http://schemas.openxmlformats.org/officeDocument/2006/relationships/hyperlink" Target="https://podminky.urs.cz/item/CS_URS_2022_01/997013509" TargetMode="External" /><Relationship Id="rId7" Type="http://schemas.openxmlformats.org/officeDocument/2006/relationships/hyperlink" Target="https://podminky.urs.cz/item/CS_URS_2022_01/997013631" TargetMode="External" /><Relationship Id="rId8" Type="http://schemas.openxmlformats.org/officeDocument/2006/relationships/hyperlink" Target="https://podminky.urs.cz/item/CS_URS_2022_01/721173401" TargetMode="External" /><Relationship Id="rId9" Type="http://schemas.openxmlformats.org/officeDocument/2006/relationships/hyperlink" Target="https://podminky.urs.cz/item/CS_URS_2022_01/721174024" TargetMode="External" /><Relationship Id="rId10" Type="http://schemas.openxmlformats.org/officeDocument/2006/relationships/hyperlink" Target="https://podminky.urs.cz/item/CS_URS_2022_01/721174042" TargetMode="External" /><Relationship Id="rId11" Type="http://schemas.openxmlformats.org/officeDocument/2006/relationships/hyperlink" Target="https://podminky.urs.cz/item/CS_URS_2022_01/721174043" TargetMode="External" /><Relationship Id="rId12" Type="http://schemas.openxmlformats.org/officeDocument/2006/relationships/hyperlink" Target="https://podminky.urs.cz/item/CS_URS_2022_01/721174044" TargetMode="External" /><Relationship Id="rId13" Type="http://schemas.openxmlformats.org/officeDocument/2006/relationships/hyperlink" Target="https://podminky.urs.cz/item/CS_URS_2022_01/721174045" TargetMode="External" /><Relationship Id="rId14" Type="http://schemas.openxmlformats.org/officeDocument/2006/relationships/hyperlink" Target="https://podminky.urs.cz/item/CS_URS_2022_01/721290111" TargetMode="External" /><Relationship Id="rId15" Type="http://schemas.openxmlformats.org/officeDocument/2006/relationships/hyperlink" Target="https://podminky.urs.cz/item/CS_URS_2022_01/998721201" TargetMode="External" /><Relationship Id="rId16" Type="http://schemas.openxmlformats.org/officeDocument/2006/relationships/hyperlink" Target="https://podminky.urs.cz/item/CS_URS_2022_01/725110811" TargetMode="External" /><Relationship Id="rId17" Type="http://schemas.openxmlformats.org/officeDocument/2006/relationships/hyperlink" Target="https://podminky.urs.cz/item/CS_URS_2022_01/725111132" TargetMode="External" /><Relationship Id="rId18" Type="http://schemas.openxmlformats.org/officeDocument/2006/relationships/hyperlink" Target="https://podminky.urs.cz/item/CS_URS_2022_01/725112022" TargetMode="External" /><Relationship Id="rId19" Type="http://schemas.openxmlformats.org/officeDocument/2006/relationships/hyperlink" Target="https://podminky.urs.cz/item/CS_URS_2022_01/725121525" TargetMode="External" /><Relationship Id="rId20" Type="http://schemas.openxmlformats.org/officeDocument/2006/relationships/hyperlink" Target="https://podminky.urs.cz/item/CS_URS_2022_01/725130811" TargetMode="External" /><Relationship Id="rId21" Type="http://schemas.openxmlformats.org/officeDocument/2006/relationships/hyperlink" Target="https://podminky.urs.cz/item/CS_URS_2022_01/725210821" TargetMode="External" /><Relationship Id="rId22" Type="http://schemas.openxmlformats.org/officeDocument/2006/relationships/hyperlink" Target="https://podminky.urs.cz/item/CS_URS_2022_01/725211617" TargetMode="External" /><Relationship Id="rId23" Type="http://schemas.openxmlformats.org/officeDocument/2006/relationships/hyperlink" Target="https://podminky.urs.cz/item/CS_URS_2022_01/725244904" TargetMode="External" /><Relationship Id="rId24" Type="http://schemas.openxmlformats.org/officeDocument/2006/relationships/hyperlink" Target="https://podminky.urs.cz/item/CS_URS_2022_01/725319111" TargetMode="External" /><Relationship Id="rId25" Type="http://schemas.openxmlformats.org/officeDocument/2006/relationships/hyperlink" Target="https://podminky.urs.cz/item/CS_URS_2022_01/725330820" TargetMode="External" /><Relationship Id="rId26" Type="http://schemas.openxmlformats.org/officeDocument/2006/relationships/hyperlink" Target="https://podminky.urs.cz/item/CS_URS_2022_01/725331211" TargetMode="External" /><Relationship Id="rId27" Type="http://schemas.openxmlformats.org/officeDocument/2006/relationships/hyperlink" Target="https://podminky.urs.cz/item/CS_URS_2022_01/725813112" TargetMode="External" /><Relationship Id="rId28" Type="http://schemas.openxmlformats.org/officeDocument/2006/relationships/hyperlink" Target="https://podminky.urs.cz/item/CS_URS_2022_01/725819401" TargetMode="External" /><Relationship Id="rId29" Type="http://schemas.openxmlformats.org/officeDocument/2006/relationships/hyperlink" Target="https://podminky.urs.cz/item/CS_URS_2022_01/725820801" TargetMode="External" /><Relationship Id="rId30" Type="http://schemas.openxmlformats.org/officeDocument/2006/relationships/hyperlink" Target="https://podminky.urs.cz/item/CS_URS_2022_01/725821325" TargetMode="External" /><Relationship Id="rId31" Type="http://schemas.openxmlformats.org/officeDocument/2006/relationships/hyperlink" Target="https://podminky.urs.cz/item/CS_URS_2022_01/725822631" TargetMode="External" /><Relationship Id="rId32" Type="http://schemas.openxmlformats.org/officeDocument/2006/relationships/hyperlink" Target="https://podminky.urs.cz/item/CS_URS_2022_01/725829121" TargetMode="External" /><Relationship Id="rId33" Type="http://schemas.openxmlformats.org/officeDocument/2006/relationships/hyperlink" Target="https://podminky.urs.cz/item/CS_URS_2022_01/725841333" TargetMode="External" /><Relationship Id="rId34" Type="http://schemas.openxmlformats.org/officeDocument/2006/relationships/hyperlink" Target="https://podminky.urs.cz/item/CS_URS_2022_01/725861102" TargetMode="External" /><Relationship Id="rId35" Type="http://schemas.openxmlformats.org/officeDocument/2006/relationships/hyperlink" Target="https://podminky.urs.cz/item/CS_URS_2022_01/725862103" TargetMode="External" /><Relationship Id="rId36" Type="http://schemas.openxmlformats.org/officeDocument/2006/relationships/hyperlink" Target="https://podminky.urs.cz/item/CS_URS_2022_01/725865411" TargetMode="External" /><Relationship Id="rId37" Type="http://schemas.openxmlformats.org/officeDocument/2006/relationships/hyperlink" Target="https://podminky.urs.cz/item/CS_URS_2022_01/725865501" TargetMode="External" /><Relationship Id="rId38" Type="http://schemas.openxmlformats.org/officeDocument/2006/relationships/hyperlink" Target="https://podminky.urs.cz/item/CS_URS_2022_01/725865501" TargetMode="External" /><Relationship Id="rId39" Type="http://schemas.openxmlformats.org/officeDocument/2006/relationships/hyperlink" Target="https://podminky.urs.cz/item/CS_URS_2022_01/998725201" TargetMode="External" /><Relationship Id="rId40" Type="http://schemas.openxmlformats.org/officeDocument/2006/relationships/hyperlink" Target="https://podminky.urs.cz/item/CS_URS_2022_01/726191001" TargetMode="External" /><Relationship Id="rId41" Type="http://schemas.openxmlformats.org/officeDocument/2006/relationships/hyperlink" Target="https://podminky.urs.cz/item/CS_URS_2022_01/726191002" TargetMode="External" /><Relationship Id="rId42" Type="http://schemas.openxmlformats.org/officeDocument/2006/relationships/hyperlink" Target="https://podminky.urs.cz/item/CS_URS_2022_01/998726211" TargetMode="External" /><Relationship Id="rId43" Type="http://schemas.openxmlformats.org/officeDocument/2006/relationships/hyperlink" Target="https://podminky.urs.cz/item/CS_URS_2022_01/771591415" TargetMode="External" /><Relationship Id="rId44" Type="http://schemas.openxmlformats.org/officeDocument/2006/relationships/hyperlink" Target="https://podminky.urs.cz/item/CS_URS_2022_01/998771201" TargetMode="External" /><Relationship Id="rId45" Type="http://schemas.openxmlformats.org/officeDocument/2006/relationships/hyperlink" Target="https://podminky.urs.cz/item/CS_URS_2022_01/HZS2492" TargetMode="External" /><Relationship Id="rId4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33223202" TargetMode="External" /><Relationship Id="rId2" Type="http://schemas.openxmlformats.org/officeDocument/2006/relationships/hyperlink" Target="https://podminky.urs.cz/item/CS_URS_2022_01/733223203" TargetMode="External" /><Relationship Id="rId3" Type="http://schemas.openxmlformats.org/officeDocument/2006/relationships/hyperlink" Target="https://podminky.urs.cz/item/CS_URS_2022_01/733290801" TargetMode="External" /><Relationship Id="rId4" Type="http://schemas.openxmlformats.org/officeDocument/2006/relationships/hyperlink" Target="https://podminky.urs.cz/item/CS_URS_2022_01/733291101" TargetMode="External" /><Relationship Id="rId5" Type="http://schemas.openxmlformats.org/officeDocument/2006/relationships/hyperlink" Target="https://podminky.urs.cz/item/CS_URS_2022_01/733811241" TargetMode="External" /><Relationship Id="rId6" Type="http://schemas.openxmlformats.org/officeDocument/2006/relationships/hyperlink" Target="https://podminky.urs.cz/item/CS_URS_2022_01/998733201" TargetMode="External" /><Relationship Id="rId7" Type="http://schemas.openxmlformats.org/officeDocument/2006/relationships/hyperlink" Target="https://podminky.urs.cz/item/CS_URS_2022_01/734200821" TargetMode="External" /><Relationship Id="rId8" Type="http://schemas.openxmlformats.org/officeDocument/2006/relationships/hyperlink" Target="https://podminky.urs.cz/item/CS_URS_2022_01/734221413" TargetMode="External" /><Relationship Id="rId9" Type="http://schemas.openxmlformats.org/officeDocument/2006/relationships/hyperlink" Target="https://podminky.urs.cz/item/CS_URS_2022_01/734221545" TargetMode="External" /><Relationship Id="rId10" Type="http://schemas.openxmlformats.org/officeDocument/2006/relationships/hyperlink" Target="https://podminky.urs.cz/item/CS_URS_2022_01/7342216R" TargetMode="External" /><Relationship Id="rId11" Type="http://schemas.openxmlformats.org/officeDocument/2006/relationships/hyperlink" Target="https://podminky.urs.cz/item/CS_URS_2022_01/998734201" TargetMode="External" /><Relationship Id="rId12" Type="http://schemas.openxmlformats.org/officeDocument/2006/relationships/hyperlink" Target="https://podminky.urs.cz/item/CS_URS_2022_01/735151472" TargetMode="External" /><Relationship Id="rId13" Type="http://schemas.openxmlformats.org/officeDocument/2006/relationships/hyperlink" Target="https://podminky.urs.cz/item/CS_URS_2022_01/735151473" TargetMode="External" /><Relationship Id="rId14" Type="http://schemas.openxmlformats.org/officeDocument/2006/relationships/hyperlink" Target="https://podminky.urs.cz/item/CS_URS_2022_01/735151495" TargetMode="External" /><Relationship Id="rId15" Type="http://schemas.openxmlformats.org/officeDocument/2006/relationships/hyperlink" Target="https://podminky.urs.cz/item/CS_URS_2022_01/735151496" TargetMode="External" /><Relationship Id="rId16" Type="http://schemas.openxmlformats.org/officeDocument/2006/relationships/hyperlink" Target="https://podminky.urs.cz/item/CS_URS_2022_01/735151821" TargetMode="External" /><Relationship Id="rId17" Type="http://schemas.openxmlformats.org/officeDocument/2006/relationships/hyperlink" Target="https://podminky.urs.cz/item/CS_URS_2022_01/735164511" TargetMode="External" /><Relationship Id="rId18" Type="http://schemas.openxmlformats.org/officeDocument/2006/relationships/hyperlink" Target="https://podminky.urs.cz/item/CS_URS_2022_01/735191905" TargetMode="External" /><Relationship Id="rId19" Type="http://schemas.openxmlformats.org/officeDocument/2006/relationships/hyperlink" Target="https://podminky.urs.cz/item/CS_URS_2022_01/735890801" TargetMode="External" /><Relationship Id="rId20" Type="http://schemas.openxmlformats.org/officeDocument/2006/relationships/hyperlink" Target="https://podminky.urs.cz/item/CS_URS_2022_01/998735201" TargetMode="External" /><Relationship Id="rId21" Type="http://schemas.openxmlformats.org/officeDocument/2006/relationships/hyperlink" Target="https://podminky.urs.cz/item/CS_URS_2022_01/HZS2492" TargetMode="External" /><Relationship Id="rId2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0042022_1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UHK-Objekt E-Stavební úpravy pracoviště centra terénní archeologie - 1.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Hradec Králové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Univerzita Hradec Králové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Fplan projekty a stavby s. r. 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ROUND(SUM(AG55:AG64),2)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ROUND(SUM(AS55:AS64),2)</f>
        <v>0</v>
      </c>
      <c r="AT54" s="107">
        <f>ROUND(SUM(AV54:AW54),2)</f>
        <v>0</v>
      </c>
      <c r="AU54" s="108">
        <f>ROUND(SUM(AU55:AU64),5)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ROUND(SUM(AZ55:AZ64),2)</f>
        <v>0</v>
      </c>
      <c r="BA54" s="107">
        <f>ROUND(SUM(BA55:BA64),2)</f>
        <v>0</v>
      </c>
      <c r="BB54" s="107">
        <f>ROUND(SUM(BB55:BB64),2)</f>
        <v>0</v>
      </c>
      <c r="BC54" s="107">
        <f>ROUND(SUM(BC55:BC64),2)</f>
        <v>0</v>
      </c>
      <c r="BD54" s="109">
        <f>ROUND(SUM(BD55:BD64),2)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01.1a - Stavební část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01.1a - Stavební část ...'!P91</f>
        <v>0</v>
      </c>
      <c r="AV55" s="121">
        <f>'SO 01.1a - Stavební část ...'!J33</f>
        <v>0</v>
      </c>
      <c r="AW55" s="121">
        <f>'SO 01.1a - Stavební část ...'!J34</f>
        <v>0</v>
      </c>
      <c r="AX55" s="121">
        <f>'SO 01.1a - Stavební část ...'!J35</f>
        <v>0</v>
      </c>
      <c r="AY55" s="121">
        <f>'SO 01.1a - Stavební část ...'!J36</f>
        <v>0</v>
      </c>
      <c r="AZ55" s="121">
        <f>'SO 01.1a - Stavební část ...'!F33</f>
        <v>0</v>
      </c>
      <c r="BA55" s="121">
        <f>'SO 01.1a - Stavební část ...'!F34</f>
        <v>0</v>
      </c>
      <c r="BB55" s="121">
        <f>'SO 01.1a - Stavební část ...'!F35</f>
        <v>0</v>
      </c>
      <c r="BC55" s="121">
        <f>'SO 01.1a - Stavební část ...'!F36</f>
        <v>0</v>
      </c>
      <c r="BD55" s="123">
        <f>'SO 01.1a - Stavební část 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01.1b - Stavební část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01.1b - Stavební část ...'!P102</f>
        <v>0</v>
      </c>
      <c r="AV56" s="121">
        <f>'SO 01.1b - Stavební část ...'!J33</f>
        <v>0</v>
      </c>
      <c r="AW56" s="121">
        <f>'SO 01.1b - Stavební část ...'!J34</f>
        <v>0</v>
      </c>
      <c r="AX56" s="121">
        <f>'SO 01.1b - Stavební část ...'!J35</f>
        <v>0</v>
      </c>
      <c r="AY56" s="121">
        <f>'SO 01.1b - Stavební část ...'!J36</f>
        <v>0</v>
      </c>
      <c r="AZ56" s="121">
        <f>'SO 01.1b - Stavební část ...'!F33</f>
        <v>0</v>
      </c>
      <c r="BA56" s="121">
        <f>'SO 01.1b - Stavební část ...'!F34</f>
        <v>0</v>
      </c>
      <c r="BB56" s="121">
        <f>'SO 01.1b - Stavební část ...'!F35</f>
        <v>0</v>
      </c>
      <c r="BC56" s="121">
        <f>'SO 01.1b - Stavební část ...'!F36</f>
        <v>0</v>
      </c>
      <c r="BD56" s="123">
        <f>'SO 01.1b - Stavební část 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24.7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01.1c - Stavební část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01.1c - Stavební část ...'!P96</f>
        <v>0</v>
      </c>
      <c r="AV57" s="121">
        <f>'SO 01.1c - Stavební část ...'!J33</f>
        <v>0</v>
      </c>
      <c r="AW57" s="121">
        <f>'SO 01.1c - Stavební část ...'!J34</f>
        <v>0</v>
      </c>
      <c r="AX57" s="121">
        <f>'SO 01.1c - Stavební část ...'!J35</f>
        <v>0</v>
      </c>
      <c r="AY57" s="121">
        <f>'SO 01.1c - Stavební část ...'!J36</f>
        <v>0</v>
      </c>
      <c r="AZ57" s="121">
        <f>'SO 01.1c - Stavební část ...'!F33</f>
        <v>0</v>
      </c>
      <c r="BA57" s="121">
        <f>'SO 01.1c - Stavební část ...'!F34</f>
        <v>0</v>
      </c>
      <c r="BB57" s="121">
        <f>'SO 01.1c - Stavební část ...'!F35</f>
        <v>0</v>
      </c>
      <c r="BC57" s="121">
        <f>'SO 01.1c - Stavební část ...'!F36</f>
        <v>0</v>
      </c>
      <c r="BD57" s="123">
        <f>'SO 01.1c - Stavební část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24.7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01.4a - Elektroinstalace'!J30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'SO 01.4a - Elektroinstalace'!P88</f>
        <v>0</v>
      </c>
      <c r="AV58" s="121">
        <f>'SO 01.4a - Elektroinstalace'!J33</f>
        <v>0</v>
      </c>
      <c r="AW58" s="121">
        <f>'SO 01.4a - Elektroinstalace'!J34</f>
        <v>0</v>
      </c>
      <c r="AX58" s="121">
        <f>'SO 01.4a - Elektroinstalace'!J35</f>
        <v>0</v>
      </c>
      <c r="AY58" s="121">
        <f>'SO 01.4a - Elektroinstalace'!J36</f>
        <v>0</v>
      </c>
      <c r="AZ58" s="121">
        <f>'SO 01.4a - Elektroinstalace'!F33</f>
        <v>0</v>
      </c>
      <c r="BA58" s="121">
        <f>'SO 01.4a - Elektroinstalace'!F34</f>
        <v>0</v>
      </c>
      <c r="BB58" s="121">
        <f>'SO 01.4a - Elektroinstalace'!F35</f>
        <v>0</v>
      </c>
      <c r="BC58" s="121">
        <f>'SO 01.4a - Elektroinstalace'!F36</f>
        <v>0</v>
      </c>
      <c r="BD58" s="123">
        <f>'SO 01.4a - Elektroinstalace'!F37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24.7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01.4b - Elektro-slabop...'!J30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'SO 01.4b - Elektro-slabop...'!P81</f>
        <v>0</v>
      </c>
      <c r="AV59" s="121">
        <f>'SO 01.4b - Elektro-slabop...'!J33</f>
        <v>0</v>
      </c>
      <c r="AW59" s="121">
        <f>'SO 01.4b - Elektro-slabop...'!J34</f>
        <v>0</v>
      </c>
      <c r="AX59" s="121">
        <f>'SO 01.4b - Elektro-slabop...'!J35</f>
        <v>0</v>
      </c>
      <c r="AY59" s="121">
        <f>'SO 01.4b - Elektro-slabop...'!J36</f>
        <v>0</v>
      </c>
      <c r="AZ59" s="121">
        <f>'SO 01.4b - Elektro-slabop...'!F33</f>
        <v>0</v>
      </c>
      <c r="BA59" s="121">
        <f>'SO 01.4b - Elektro-slabop...'!F34</f>
        <v>0</v>
      </c>
      <c r="BB59" s="121">
        <f>'SO 01.4b - Elektro-slabop...'!F35</f>
        <v>0</v>
      </c>
      <c r="BC59" s="121">
        <f>'SO 01.4b - Elektro-slabop...'!F36</f>
        <v>0</v>
      </c>
      <c r="BD59" s="123">
        <f>'SO 01.4b - Elektro-slabop...'!F37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7" customFormat="1" ht="24.75" customHeight="1">
      <c r="A60" s="112" t="s">
        <v>76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01.4c - Zdravotechnika'!J30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'SO 01.4c - Zdravotechnika'!P94</f>
        <v>0</v>
      </c>
      <c r="AV60" s="121">
        <f>'SO 01.4c - Zdravotechnika'!J33</f>
        <v>0</v>
      </c>
      <c r="AW60" s="121">
        <f>'SO 01.4c - Zdravotechnika'!J34</f>
        <v>0</v>
      </c>
      <c r="AX60" s="121">
        <f>'SO 01.4c - Zdravotechnika'!J35</f>
        <v>0</v>
      </c>
      <c r="AY60" s="121">
        <f>'SO 01.4c - Zdravotechnika'!J36</f>
        <v>0</v>
      </c>
      <c r="AZ60" s="121">
        <f>'SO 01.4c - Zdravotechnika'!F33</f>
        <v>0</v>
      </c>
      <c r="BA60" s="121">
        <f>'SO 01.4c - Zdravotechnika'!F34</f>
        <v>0</v>
      </c>
      <c r="BB60" s="121">
        <f>'SO 01.4c - Zdravotechnika'!F35</f>
        <v>0</v>
      </c>
      <c r="BC60" s="121">
        <f>'SO 01.4c - Zdravotechnika'!F36</f>
        <v>0</v>
      </c>
      <c r="BD60" s="123">
        <f>'SO 01.4c - Zdravotechnika'!F37</f>
        <v>0</v>
      </c>
      <c r="BE60" s="7"/>
      <c r="BT60" s="124" t="s">
        <v>80</v>
      </c>
      <c r="BV60" s="124" t="s">
        <v>74</v>
      </c>
      <c r="BW60" s="124" t="s">
        <v>97</v>
      </c>
      <c r="BX60" s="124" t="s">
        <v>5</v>
      </c>
      <c r="CL60" s="124" t="s">
        <v>19</v>
      </c>
      <c r="CM60" s="124" t="s">
        <v>82</v>
      </c>
    </row>
    <row r="61" s="7" customFormat="1" ht="24.75" customHeight="1">
      <c r="A61" s="112" t="s">
        <v>76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01.4d - Vzduchotechnik...'!J30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'SO 01.4d - Vzduchotechnik...'!P93</f>
        <v>0</v>
      </c>
      <c r="AV61" s="121">
        <f>'SO 01.4d - Vzduchotechnik...'!J33</f>
        <v>0</v>
      </c>
      <c r="AW61" s="121">
        <f>'SO 01.4d - Vzduchotechnik...'!J34</f>
        <v>0</v>
      </c>
      <c r="AX61" s="121">
        <f>'SO 01.4d - Vzduchotechnik...'!J35</f>
        <v>0</v>
      </c>
      <c r="AY61" s="121">
        <f>'SO 01.4d - Vzduchotechnik...'!J36</f>
        <v>0</v>
      </c>
      <c r="AZ61" s="121">
        <f>'SO 01.4d - Vzduchotechnik...'!F33</f>
        <v>0</v>
      </c>
      <c r="BA61" s="121">
        <f>'SO 01.4d - Vzduchotechnik...'!F34</f>
        <v>0</v>
      </c>
      <c r="BB61" s="121">
        <f>'SO 01.4d - Vzduchotechnik...'!F35</f>
        <v>0</v>
      </c>
      <c r="BC61" s="121">
        <f>'SO 01.4d - Vzduchotechnik...'!F36</f>
        <v>0</v>
      </c>
      <c r="BD61" s="123">
        <f>'SO 01.4d - Vzduchotechnik...'!F37</f>
        <v>0</v>
      </c>
      <c r="BE61" s="7"/>
      <c r="BT61" s="124" t="s">
        <v>80</v>
      </c>
      <c r="BV61" s="124" t="s">
        <v>74</v>
      </c>
      <c r="BW61" s="124" t="s">
        <v>100</v>
      </c>
      <c r="BX61" s="124" t="s">
        <v>5</v>
      </c>
      <c r="CL61" s="124" t="s">
        <v>19</v>
      </c>
      <c r="CM61" s="124" t="s">
        <v>82</v>
      </c>
    </row>
    <row r="62" s="7" customFormat="1" ht="24.75" customHeight="1">
      <c r="A62" s="112" t="s">
        <v>76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01.4e - Vytápění'!J30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0">
        <v>0</v>
      </c>
      <c r="AT62" s="121">
        <f>ROUND(SUM(AV62:AW62),2)</f>
        <v>0</v>
      </c>
      <c r="AU62" s="122">
        <f>'SO 01.4e - Vytápění'!P85</f>
        <v>0</v>
      </c>
      <c r="AV62" s="121">
        <f>'SO 01.4e - Vytápění'!J33</f>
        <v>0</v>
      </c>
      <c r="AW62" s="121">
        <f>'SO 01.4e - Vytápění'!J34</f>
        <v>0</v>
      </c>
      <c r="AX62" s="121">
        <f>'SO 01.4e - Vytápění'!J35</f>
        <v>0</v>
      </c>
      <c r="AY62" s="121">
        <f>'SO 01.4e - Vytápění'!J36</f>
        <v>0</v>
      </c>
      <c r="AZ62" s="121">
        <f>'SO 01.4e - Vytápění'!F33</f>
        <v>0</v>
      </c>
      <c r="BA62" s="121">
        <f>'SO 01.4e - Vytápění'!F34</f>
        <v>0</v>
      </c>
      <c r="BB62" s="121">
        <f>'SO 01.4e - Vytápění'!F35</f>
        <v>0</v>
      </c>
      <c r="BC62" s="121">
        <f>'SO 01.4e - Vytápění'!F36</f>
        <v>0</v>
      </c>
      <c r="BD62" s="123">
        <f>'SO 01.4e - Vytápění'!F37</f>
        <v>0</v>
      </c>
      <c r="BE62" s="7"/>
      <c r="BT62" s="124" t="s">
        <v>80</v>
      </c>
      <c r="BV62" s="124" t="s">
        <v>74</v>
      </c>
      <c r="BW62" s="124" t="s">
        <v>103</v>
      </c>
      <c r="BX62" s="124" t="s">
        <v>5</v>
      </c>
      <c r="CL62" s="124" t="s">
        <v>19</v>
      </c>
      <c r="CM62" s="124" t="s">
        <v>82</v>
      </c>
    </row>
    <row r="63" s="7" customFormat="1" ht="24.75" customHeight="1">
      <c r="A63" s="112" t="s">
        <v>76</v>
      </c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01.4f - Měření a regulace'!J30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79</v>
      </c>
      <c r="AR63" s="119"/>
      <c r="AS63" s="120">
        <v>0</v>
      </c>
      <c r="AT63" s="121">
        <f>ROUND(SUM(AV63:AW63),2)</f>
        <v>0</v>
      </c>
      <c r="AU63" s="122">
        <f>'SO 01.4f - Měření a regulace'!P94</f>
        <v>0</v>
      </c>
      <c r="AV63" s="121">
        <f>'SO 01.4f - Měření a regulace'!J33</f>
        <v>0</v>
      </c>
      <c r="AW63" s="121">
        <f>'SO 01.4f - Měření a regulace'!J34</f>
        <v>0</v>
      </c>
      <c r="AX63" s="121">
        <f>'SO 01.4f - Měření a regulace'!J35</f>
        <v>0</v>
      </c>
      <c r="AY63" s="121">
        <f>'SO 01.4f - Měření a regulace'!J36</f>
        <v>0</v>
      </c>
      <c r="AZ63" s="121">
        <f>'SO 01.4f - Měření a regulace'!F33</f>
        <v>0</v>
      </c>
      <c r="BA63" s="121">
        <f>'SO 01.4f - Měření a regulace'!F34</f>
        <v>0</v>
      </c>
      <c r="BB63" s="121">
        <f>'SO 01.4f - Měření a regulace'!F35</f>
        <v>0</v>
      </c>
      <c r="BC63" s="121">
        <f>'SO 01.4f - Měření a regulace'!F36</f>
        <v>0</v>
      </c>
      <c r="BD63" s="123">
        <f>'SO 01.4f - Měření a regulace'!F37</f>
        <v>0</v>
      </c>
      <c r="BE63" s="7"/>
      <c r="BT63" s="124" t="s">
        <v>80</v>
      </c>
      <c r="BV63" s="124" t="s">
        <v>74</v>
      </c>
      <c r="BW63" s="124" t="s">
        <v>106</v>
      </c>
      <c r="BX63" s="124" t="s">
        <v>5</v>
      </c>
      <c r="CL63" s="124" t="s">
        <v>19</v>
      </c>
      <c r="CM63" s="124" t="s">
        <v>82</v>
      </c>
    </row>
    <row r="64" s="7" customFormat="1" ht="16.5" customHeight="1">
      <c r="A64" s="112" t="s">
        <v>76</v>
      </c>
      <c r="B64" s="113"/>
      <c r="C64" s="114"/>
      <c r="D64" s="115" t="s">
        <v>107</v>
      </c>
      <c r="E64" s="115"/>
      <c r="F64" s="115"/>
      <c r="G64" s="115"/>
      <c r="H64" s="115"/>
      <c r="I64" s="116"/>
      <c r="J64" s="115" t="s">
        <v>108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02 - VRN'!J30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109</v>
      </c>
      <c r="AR64" s="119"/>
      <c r="AS64" s="125">
        <v>0</v>
      </c>
      <c r="AT64" s="126">
        <f>ROUND(SUM(AV64:AW64),2)</f>
        <v>0</v>
      </c>
      <c r="AU64" s="127">
        <f>'SO 02 - VRN'!P84</f>
        <v>0</v>
      </c>
      <c r="AV64" s="126">
        <f>'SO 02 - VRN'!J33</f>
        <v>0</v>
      </c>
      <c r="AW64" s="126">
        <f>'SO 02 - VRN'!J34</f>
        <v>0</v>
      </c>
      <c r="AX64" s="126">
        <f>'SO 02 - VRN'!J35</f>
        <v>0</v>
      </c>
      <c r="AY64" s="126">
        <f>'SO 02 - VRN'!J36</f>
        <v>0</v>
      </c>
      <c r="AZ64" s="126">
        <f>'SO 02 - VRN'!F33</f>
        <v>0</v>
      </c>
      <c r="BA64" s="126">
        <f>'SO 02 - VRN'!F34</f>
        <v>0</v>
      </c>
      <c r="BB64" s="126">
        <f>'SO 02 - VRN'!F35</f>
        <v>0</v>
      </c>
      <c r="BC64" s="126">
        <f>'SO 02 - VRN'!F36</f>
        <v>0</v>
      </c>
      <c r="BD64" s="128">
        <f>'SO 02 - VRN'!F37</f>
        <v>0</v>
      </c>
      <c r="BE64" s="7"/>
      <c r="BT64" s="124" t="s">
        <v>80</v>
      </c>
      <c r="BV64" s="124" t="s">
        <v>74</v>
      </c>
      <c r="BW64" s="124" t="s">
        <v>110</v>
      </c>
      <c r="BX64" s="124" t="s">
        <v>5</v>
      </c>
      <c r="CL64" s="124" t="s">
        <v>19</v>
      </c>
      <c r="CM64" s="124" t="s">
        <v>82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Jvt749drz3OS7n2d07QpPUNvWv/W086RloCvWviHAUBNszEbRlZCCE/t9b89mn/ZViadRQECtlcNFdFvgiyjIQ==" hashValue="W2BPj7jQ1MFKB/a7pyqWhaSFsNXTgbnyE5SJn2wyl3V6kYx8ZDGsaVNAgk/XEImmTuIqd/K5/dzPinpFQPRjpA==" algorithmName="SHA-512" password="C75F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01.1a - Stavební část ...'!C2" display="/"/>
    <hyperlink ref="A56" location="'SO 01.1b - Stavební část ...'!C2" display="/"/>
    <hyperlink ref="A57" location="'SO 01.1c - Stavební část ...'!C2" display="/"/>
    <hyperlink ref="A58" location="'SO 01.4a - Elektroinstalace'!C2" display="/"/>
    <hyperlink ref="A59" location="'SO 01.4b - Elektro-slabop...'!C2" display="/"/>
    <hyperlink ref="A60" location="'SO 01.4c - Zdravotechnika'!C2" display="/"/>
    <hyperlink ref="A61" location="'SO 01.4d - Vzduchotechnik...'!C2" display="/"/>
    <hyperlink ref="A62" location="'SO 01.4e - Vytápění'!C2" display="/"/>
    <hyperlink ref="A63" location="'SO 01.4f - Měření a regulace'!C2" display="/"/>
    <hyperlink ref="A64" location="'SO 0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ROUND((SUM(BE91:BE249)),  2)</f>
        <v>0</v>
      </c>
      <c r="G33" s="39"/>
      <c r="H33" s="39"/>
      <c r="I33" s="149">
        <v>0.20999999999999999</v>
      </c>
      <c r="J33" s="148">
        <f>ROUND(((SUM(BE91:BE249))*I33),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ROUND((SUM(BF91:BF249)),  2)</f>
        <v>0</v>
      </c>
      <c r="G34" s="39"/>
      <c r="H34" s="39"/>
      <c r="I34" s="149">
        <v>0.14999999999999999</v>
      </c>
      <c r="J34" s="148">
        <f>ROUND(((SUM(BF91:BF249))*I34),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ROUND((SUM(BG91:BG249)),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ROUND((SUM(BH91:BH249)),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ROUND((SUM(BI91:BI249)),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01.1a - Stavební část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119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120</v>
      </c>
      <c r="E62" s="175"/>
      <c r="F62" s="175"/>
      <c r="G62" s="175"/>
      <c r="H62" s="175"/>
      <c r="I62" s="175"/>
      <c r="J62" s="176">
        <f>J159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121</v>
      </c>
      <c r="E63" s="169"/>
      <c r="F63" s="169"/>
      <c r="G63" s="169"/>
      <c r="H63" s="169"/>
      <c r="I63" s="169"/>
      <c r="J63" s="170">
        <f>J174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122</v>
      </c>
      <c r="E64" s="175"/>
      <c r="F64" s="175"/>
      <c r="G64" s="175"/>
      <c r="H64" s="175"/>
      <c r="I64" s="175"/>
      <c r="J64" s="176">
        <f>J175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123</v>
      </c>
      <c r="E65" s="175"/>
      <c r="F65" s="175"/>
      <c r="G65" s="175"/>
      <c r="H65" s="175"/>
      <c r="I65" s="175"/>
      <c r="J65" s="176">
        <f>J185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124</v>
      </c>
      <c r="E66" s="175"/>
      <c r="F66" s="175"/>
      <c r="G66" s="175"/>
      <c r="H66" s="175"/>
      <c r="I66" s="175"/>
      <c r="J66" s="176">
        <f>J188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125</v>
      </c>
      <c r="E67" s="175"/>
      <c r="F67" s="175"/>
      <c r="G67" s="175"/>
      <c r="H67" s="175"/>
      <c r="I67" s="175"/>
      <c r="J67" s="176">
        <f>J200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126</v>
      </c>
      <c r="E68" s="175"/>
      <c r="F68" s="175"/>
      <c r="G68" s="175"/>
      <c r="H68" s="175"/>
      <c r="I68" s="175"/>
      <c r="J68" s="176">
        <f>J205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127</v>
      </c>
      <c r="E69" s="175"/>
      <c r="F69" s="175"/>
      <c r="G69" s="175"/>
      <c r="H69" s="175"/>
      <c r="I69" s="175"/>
      <c r="J69" s="176">
        <f>J213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128</v>
      </c>
      <c r="E70" s="175"/>
      <c r="F70" s="175"/>
      <c r="G70" s="175"/>
      <c r="H70" s="175"/>
      <c r="I70" s="175"/>
      <c r="J70" s="176">
        <f>J229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129</v>
      </c>
      <c r="E71" s="175"/>
      <c r="F71" s="175"/>
      <c r="G71" s="175"/>
      <c r="H71" s="175"/>
      <c r="I71" s="175"/>
      <c r="J71" s="176">
        <f>J245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130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UHK-Objekt E-Stavební úpravy pracoviště centra terénní archeologie - 1. Etapa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112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01.1a - Stavební část - bourací práce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Hradec Králové</v>
      </c>
      <c r="G85" s="41"/>
      <c r="H85" s="41"/>
      <c r="I85" s="33" t="s">
        <v>23</v>
      </c>
      <c r="J85" s="73" t="str">
        <f>IF(J12="","",J12)</f>
        <v>22. 6. 2022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Univerzita Hradec Králové</v>
      </c>
      <c r="G87" s="41"/>
      <c r="H87" s="41"/>
      <c r="I87" s="33" t="s">
        <v>31</v>
      </c>
      <c r="J87" s="37" t="str">
        <f>E21</f>
        <v>Fplan projekty a stavby s. r. 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131</v>
      </c>
      <c r="D90" s="181" t="s">
        <v>57</v>
      </c>
      <c r="E90" s="181" t="s">
        <v>53</v>
      </c>
      <c r="F90" s="181" t="s">
        <v>54</v>
      </c>
      <c r="G90" s="181" t="s">
        <v>132</v>
      </c>
      <c r="H90" s="181" t="s">
        <v>133</v>
      </c>
      <c r="I90" s="181" t="s">
        <v>134</v>
      </c>
      <c r="J90" s="181" t="s">
        <v>116</v>
      </c>
      <c r="K90" s="182" t="s">
        <v>135</v>
      </c>
      <c r="L90" s="183"/>
      <c r="M90" s="93" t="s">
        <v>19</v>
      </c>
      <c r="N90" s="94" t="s">
        <v>42</v>
      </c>
      <c r="O90" s="94" t="s">
        <v>136</v>
      </c>
      <c r="P90" s="94" t="s">
        <v>137</v>
      </c>
      <c r="Q90" s="94" t="s">
        <v>138</v>
      </c>
      <c r="R90" s="94" t="s">
        <v>139</v>
      </c>
      <c r="S90" s="94" t="s">
        <v>140</v>
      </c>
      <c r="T90" s="95" t="s">
        <v>141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142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P92+P174</f>
        <v>0</v>
      </c>
      <c r="Q91" s="97"/>
      <c r="R91" s="186">
        <f>R92+R174</f>
        <v>0.046667399999999998</v>
      </c>
      <c r="S91" s="97"/>
      <c r="T91" s="187">
        <f>T92+T174</f>
        <v>50.337174600000004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117</v>
      </c>
      <c r="BK91" s="188">
        <f>BK92+BK174</f>
        <v>0</v>
      </c>
    </row>
    <row r="92" s="12" customFormat="1" ht="25.92" customHeight="1">
      <c r="A92" s="12"/>
      <c r="B92" s="189"/>
      <c r="C92" s="190"/>
      <c r="D92" s="191" t="s">
        <v>71</v>
      </c>
      <c r="E92" s="192" t="s">
        <v>143</v>
      </c>
      <c r="F92" s="192" t="s">
        <v>144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P93+P159</f>
        <v>0</v>
      </c>
      <c r="Q92" s="197"/>
      <c r="R92" s="198">
        <f>R93+R159</f>
        <v>0.046667399999999998</v>
      </c>
      <c r="S92" s="197"/>
      <c r="T92" s="199">
        <f>T93+T159</f>
        <v>36.345215000000003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72</v>
      </c>
      <c r="AY92" s="200" t="s">
        <v>145</v>
      </c>
      <c r="BK92" s="202">
        <f>BK93+BK159</f>
        <v>0</v>
      </c>
    </row>
    <row r="93" s="12" customFormat="1" ht="22.8" customHeight="1">
      <c r="A93" s="12"/>
      <c r="B93" s="189"/>
      <c r="C93" s="190"/>
      <c r="D93" s="191" t="s">
        <v>71</v>
      </c>
      <c r="E93" s="203" t="s">
        <v>146</v>
      </c>
      <c r="F93" s="203" t="s">
        <v>147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SUM(P94:P158)</f>
        <v>0</v>
      </c>
      <c r="Q93" s="197"/>
      <c r="R93" s="198">
        <f>SUM(R94:R158)</f>
        <v>0.046667399999999998</v>
      </c>
      <c r="S93" s="197"/>
      <c r="T93" s="199">
        <f>SUM(T94:T158)</f>
        <v>36.345215000000003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80</v>
      </c>
      <c r="AY93" s="200" t="s">
        <v>145</v>
      </c>
      <c r="BK93" s="202">
        <f>SUM(BK94:BK158)</f>
        <v>0</v>
      </c>
    </row>
    <row r="94" s="2" customFormat="1" ht="16.5" customHeight="1">
      <c r="A94" s="39"/>
      <c r="B94" s="40"/>
      <c r="C94" s="205" t="s">
        <v>80</v>
      </c>
      <c r="D94" s="205" t="s">
        <v>148</v>
      </c>
      <c r="E94" s="206" t="s">
        <v>149</v>
      </c>
      <c r="F94" s="207" t="s">
        <v>150</v>
      </c>
      <c r="G94" s="208" t="s">
        <v>151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152</v>
      </c>
      <c r="AT94" s="216" t="s">
        <v>148</v>
      </c>
      <c r="AU94" s="216" t="s">
        <v>82</v>
      </c>
      <c r="AY94" s="18" t="s">
        <v>145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152</v>
      </c>
      <c r="BM94" s="216" t="s">
        <v>153</v>
      </c>
    </row>
    <row r="95" s="2" customFormat="1" ht="24.15" customHeight="1">
      <c r="A95" s="39"/>
      <c r="B95" s="40"/>
      <c r="C95" s="205" t="s">
        <v>82</v>
      </c>
      <c r="D95" s="205" t="s">
        <v>148</v>
      </c>
      <c r="E95" s="206" t="s">
        <v>154</v>
      </c>
      <c r="F95" s="207" t="s">
        <v>155</v>
      </c>
      <c r="G95" s="208" t="s">
        <v>156</v>
      </c>
      <c r="H95" s="209">
        <v>358.98000000000002</v>
      </c>
      <c r="I95" s="210"/>
      <c r="J95" s="211">
        <f>ROUND(I95*H95,2)</f>
        <v>0</v>
      </c>
      <c r="K95" s="207" t="s">
        <v>157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0.00012999999999999999</v>
      </c>
      <c r="R95" s="214">
        <f>Q95*H95</f>
        <v>0.046667399999999998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152</v>
      </c>
      <c r="AT95" s="216" t="s">
        <v>148</v>
      </c>
      <c r="AU95" s="216" t="s">
        <v>82</v>
      </c>
      <c r="AY95" s="18" t="s">
        <v>145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152</v>
      </c>
      <c r="BM95" s="216" t="s">
        <v>158</v>
      </c>
    </row>
    <row r="96" s="2" customFormat="1">
      <c r="A96" s="39"/>
      <c r="B96" s="40"/>
      <c r="C96" s="41"/>
      <c r="D96" s="218" t="s">
        <v>159</v>
      </c>
      <c r="E96" s="41"/>
      <c r="F96" s="219" t="s">
        <v>160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82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162</v>
      </c>
      <c r="G97" s="224"/>
      <c r="H97" s="228">
        <v>358.98000000000002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161</v>
      </c>
      <c r="AU97" s="234" t="s">
        <v>82</v>
      </c>
      <c r="AV97" s="13" t="s">
        <v>82</v>
      </c>
      <c r="AW97" s="13" t="s">
        <v>33</v>
      </c>
      <c r="AX97" s="13" t="s">
        <v>80</v>
      </c>
      <c r="AY97" s="234" t="s">
        <v>145</v>
      </c>
    </row>
    <row r="98" s="2" customFormat="1" ht="24.15" customHeight="1">
      <c r="A98" s="39"/>
      <c r="B98" s="40"/>
      <c r="C98" s="205" t="s">
        <v>163</v>
      </c>
      <c r="D98" s="205" t="s">
        <v>148</v>
      </c>
      <c r="E98" s="206" t="s">
        <v>164</v>
      </c>
      <c r="F98" s="207" t="s">
        <v>165</v>
      </c>
      <c r="G98" s="208" t="s">
        <v>156</v>
      </c>
      <c r="H98" s="209">
        <v>78.890000000000001</v>
      </c>
      <c r="I98" s="210"/>
      <c r="J98" s="211">
        <f>ROUND(I98*H98,2)</f>
        <v>0</v>
      </c>
      <c r="K98" s="207" t="s">
        <v>157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0.26100000000000001</v>
      </c>
      <c r="T98" s="215">
        <f>S98*H98</f>
        <v>20.59029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152</v>
      </c>
      <c r="AT98" s="216" t="s">
        <v>148</v>
      </c>
      <c r="AU98" s="216" t="s">
        <v>82</v>
      </c>
      <c r="AY98" s="18" t="s">
        <v>145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152</v>
      </c>
      <c r="BM98" s="216" t="s">
        <v>166</v>
      </c>
    </row>
    <row r="99" s="2" customFormat="1">
      <c r="A99" s="39"/>
      <c r="B99" s="40"/>
      <c r="C99" s="41"/>
      <c r="D99" s="218" t="s">
        <v>159</v>
      </c>
      <c r="E99" s="41"/>
      <c r="F99" s="219" t="s">
        <v>167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82</v>
      </c>
    </row>
    <row r="100" s="14" customFormat="1">
      <c r="A100" s="14"/>
      <c r="B100" s="235"/>
      <c r="C100" s="236"/>
      <c r="D100" s="225" t="s">
        <v>161</v>
      </c>
      <c r="E100" s="237" t="s">
        <v>19</v>
      </c>
      <c r="F100" s="238" t="s">
        <v>168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82</v>
      </c>
      <c r="AV100" s="14" t="s">
        <v>80</v>
      </c>
      <c r="AW100" s="14" t="s">
        <v>33</v>
      </c>
      <c r="AX100" s="14" t="s">
        <v>72</v>
      </c>
      <c r="AY100" s="244" t="s">
        <v>145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169</v>
      </c>
      <c r="G101" s="224"/>
      <c r="H101" s="228">
        <v>61.829999999999998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161</v>
      </c>
      <c r="AU101" s="234" t="s">
        <v>82</v>
      </c>
      <c r="AV101" s="13" t="s">
        <v>82</v>
      </c>
      <c r="AW101" s="13" t="s">
        <v>33</v>
      </c>
      <c r="AX101" s="13" t="s">
        <v>72</v>
      </c>
      <c r="AY101" s="234" t="s">
        <v>145</v>
      </c>
    </row>
    <row r="102" s="14" customFormat="1">
      <c r="A102" s="14"/>
      <c r="B102" s="235"/>
      <c r="C102" s="236"/>
      <c r="D102" s="225" t="s">
        <v>161</v>
      </c>
      <c r="E102" s="237" t="s">
        <v>19</v>
      </c>
      <c r="F102" s="238" t="s">
        <v>170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82</v>
      </c>
      <c r="AV102" s="14" t="s">
        <v>80</v>
      </c>
      <c r="AW102" s="14" t="s">
        <v>33</v>
      </c>
      <c r="AX102" s="14" t="s">
        <v>72</v>
      </c>
      <c r="AY102" s="244" t="s">
        <v>145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171</v>
      </c>
      <c r="G103" s="224"/>
      <c r="H103" s="228">
        <v>12.060000000000001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161</v>
      </c>
      <c r="AU103" s="234" t="s">
        <v>82</v>
      </c>
      <c r="AV103" s="13" t="s">
        <v>82</v>
      </c>
      <c r="AW103" s="13" t="s">
        <v>33</v>
      </c>
      <c r="AX103" s="13" t="s">
        <v>72</v>
      </c>
      <c r="AY103" s="234" t="s">
        <v>145</v>
      </c>
    </row>
    <row r="104" s="14" customFormat="1">
      <c r="A104" s="14"/>
      <c r="B104" s="235"/>
      <c r="C104" s="236"/>
      <c r="D104" s="225" t="s">
        <v>161</v>
      </c>
      <c r="E104" s="237" t="s">
        <v>19</v>
      </c>
      <c r="F104" s="238" t="s">
        <v>172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82</v>
      </c>
      <c r="AV104" s="14" t="s">
        <v>80</v>
      </c>
      <c r="AW104" s="14" t="s">
        <v>33</v>
      </c>
      <c r="AX104" s="14" t="s">
        <v>72</v>
      </c>
      <c r="AY104" s="244" t="s">
        <v>145</v>
      </c>
    </row>
    <row r="105" s="13" customFormat="1">
      <c r="A105" s="13"/>
      <c r="B105" s="223"/>
      <c r="C105" s="224"/>
      <c r="D105" s="225" t="s">
        <v>161</v>
      </c>
      <c r="E105" s="226" t="s">
        <v>19</v>
      </c>
      <c r="F105" s="227" t="s">
        <v>173</v>
      </c>
      <c r="G105" s="224"/>
      <c r="H105" s="228">
        <v>1.6000000000000001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161</v>
      </c>
      <c r="AU105" s="234" t="s">
        <v>82</v>
      </c>
      <c r="AV105" s="13" t="s">
        <v>82</v>
      </c>
      <c r="AW105" s="13" t="s">
        <v>33</v>
      </c>
      <c r="AX105" s="13" t="s">
        <v>72</v>
      </c>
      <c r="AY105" s="234" t="s">
        <v>145</v>
      </c>
    </row>
    <row r="106" s="14" customFormat="1">
      <c r="A106" s="14"/>
      <c r="B106" s="235"/>
      <c r="C106" s="236"/>
      <c r="D106" s="225" t="s">
        <v>161</v>
      </c>
      <c r="E106" s="237" t="s">
        <v>19</v>
      </c>
      <c r="F106" s="238" t="s">
        <v>174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82</v>
      </c>
      <c r="AV106" s="14" t="s">
        <v>80</v>
      </c>
      <c r="AW106" s="14" t="s">
        <v>33</v>
      </c>
      <c r="AX106" s="14" t="s">
        <v>72</v>
      </c>
      <c r="AY106" s="244" t="s">
        <v>145</v>
      </c>
    </row>
    <row r="107" s="13" customFormat="1">
      <c r="A107" s="13"/>
      <c r="B107" s="223"/>
      <c r="C107" s="224"/>
      <c r="D107" s="225" t="s">
        <v>161</v>
      </c>
      <c r="E107" s="226" t="s">
        <v>19</v>
      </c>
      <c r="F107" s="227" t="s">
        <v>175</v>
      </c>
      <c r="G107" s="224"/>
      <c r="H107" s="228">
        <v>3.3999999999999999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161</v>
      </c>
      <c r="AU107" s="234" t="s">
        <v>82</v>
      </c>
      <c r="AV107" s="13" t="s">
        <v>82</v>
      </c>
      <c r="AW107" s="13" t="s">
        <v>33</v>
      </c>
      <c r="AX107" s="13" t="s">
        <v>72</v>
      </c>
      <c r="AY107" s="234" t="s">
        <v>145</v>
      </c>
    </row>
    <row r="108" s="15" customFormat="1">
      <c r="A108" s="15"/>
      <c r="B108" s="245"/>
      <c r="C108" s="246"/>
      <c r="D108" s="225" t="s">
        <v>161</v>
      </c>
      <c r="E108" s="247" t="s">
        <v>19</v>
      </c>
      <c r="F108" s="248" t="s">
        <v>176</v>
      </c>
      <c r="G108" s="246"/>
      <c r="H108" s="249">
        <v>78.890000000000001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161</v>
      </c>
      <c r="AU108" s="255" t="s">
        <v>82</v>
      </c>
      <c r="AV108" s="15" t="s">
        <v>152</v>
      </c>
      <c r="AW108" s="15" t="s">
        <v>33</v>
      </c>
      <c r="AX108" s="15" t="s">
        <v>80</v>
      </c>
      <c r="AY108" s="255" t="s">
        <v>145</v>
      </c>
    </row>
    <row r="109" s="2" customFormat="1" ht="24.15" customHeight="1">
      <c r="A109" s="39"/>
      <c r="B109" s="40"/>
      <c r="C109" s="205" t="s">
        <v>152</v>
      </c>
      <c r="D109" s="205" t="s">
        <v>148</v>
      </c>
      <c r="E109" s="206" t="s">
        <v>177</v>
      </c>
      <c r="F109" s="207" t="s">
        <v>178</v>
      </c>
      <c r="G109" s="208" t="s">
        <v>179</v>
      </c>
      <c r="H109" s="209">
        <v>0.90800000000000003</v>
      </c>
      <c r="I109" s="210"/>
      <c r="J109" s="211">
        <f>ROUND(I109*H109,2)</f>
        <v>0</v>
      </c>
      <c r="K109" s="207" t="s">
        <v>157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1.8</v>
      </c>
      <c r="T109" s="215">
        <f>S109*H109</f>
        <v>1.6344000000000001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180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181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14" customFormat="1">
      <c r="A111" s="14"/>
      <c r="B111" s="235"/>
      <c r="C111" s="236"/>
      <c r="D111" s="225" t="s">
        <v>161</v>
      </c>
      <c r="E111" s="237" t="s">
        <v>19</v>
      </c>
      <c r="F111" s="238" t="s">
        <v>182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82</v>
      </c>
      <c r="AV111" s="14" t="s">
        <v>80</v>
      </c>
      <c r="AW111" s="14" t="s">
        <v>33</v>
      </c>
      <c r="AX111" s="14" t="s">
        <v>72</v>
      </c>
      <c r="AY111" s="244" t="s">
        <v>145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183</v>
      </c>
      <c r="G112" s="224"/>
      <c r="H112" s="228">
        <v>0.90800000000000003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80</v>
      </c>
      <c r="AY112" s="234" t="s">
        <v>145</v>
      </c>
    </row>
    <row r="113" s="2" customFormat="1" ht="16.5" customHeight="1">
      <c r="A113" s="39"/>
      <c r="B113" s="40"/>
      <c r="C113" s="205" t="s">
        <v>184</v>
      </c>
      <c r="D113" s="205" t="s">
        <v>148</v>
      </c>
      <c r="E113" s="206" t="s">
        <v>185</v>
      </c>
      <c r="F113" s="207" t="s">
        <v>186</v>
      </c>
      <c r="G113" s="208" t="s">
        <v>179</v>
      </c>
      <c r="H113" s="209">
        <v>0.096000000000000002</v>
      </c>
      <c r="I113" s="210"/>
      <c r="J113" s="211">
        <f>ROUND(I113*H113,2)</f>
        <v>0</v>
      </c>
      <c r="K113" s="207" t="s">
        <v>157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2.2000000000000002</v>
      </c>
      <c r="T113" s="215">
        <f>S113*H113</f>
        <v>0.21120000000000003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82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187</v>
      </c>
    </row>
    <row r="114" s="2" customFormat="1">
      <c r="A114" s="39"/>
      <c r="B114" s="40"/>
      <c r="C114" s="41"/>
      <c r="D114" s="218" t="s">
        <v>159</v>
      </c>
      <c r="E114" s="41"/>
      <c r="F114" s="219" t="s">
        <v>188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159</v>
      </c>
      <c r="AU114" s="18" t="s">
        <v>82</v>
      </c>
    </row>
    <row r="115" s="14" customFormat="1">
      <c r="A115" s="14"/>
      <c r="B115" s="235"/>
      <c r="C115" s="236"/>
      <c r="D115" s="225" t="s">
        <v>161</v>
      </c>
      <c r="E115" s="237" t="s">
        <v>19</v>
      </c>
      <c r="F115" s="238" t="s">
        <v>189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82</v>
      </c>
      <c r="AV115" s="14" t="s">
        <v>80</v>
      </c>
      <c r="AW115" s="14" t="s">
        <v>33</v>
      </c>
      <c r="AX115" s="14" t="s">
        <v>72</v>
      </c>
      <c r="AY115" s="244" t="s">
        <v>145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190</v>
      </c>
      <c r="G116" s="224"/>
      <c r="H116" s="228">
        <v>0.096000000000000002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82</v>
      </c>
      <c r="AV116" s="13" t="s">
        <v>82</v>
      </c>
      <c r="AW116" s="13" t="s">
        <v>33</v>
      </c>
      <c r="AX116" s="13" t="s">
        <v>80</v>
      </c>
      <c r="AY116" s="234" t="s">
        <v>145</v>
      </c>
    </row>
    <row r="117" s="2" customFormat="1" ht="16.5" customHeight="1">
      <c r="A117" s="39"/>
      <c r="B117" s="40"/>
      <c r="C117" s="205" t="s">
        <v>191</v>
      </c>
      <c r="D117" s="205" t="s">
        <v>148</v>
      </c>
      <c r="E117" s="206" t="s">
        <v>192</v>
      </c>
      <c r="F117" s="207" t="s">
        <v>193</v>
      </c>
      <c r="G117" s="208" t="s">
        <v>179</v>
      </c>
      <c r="H117" s="209">
        <v>0.45100000000000001</v>
      </c>
      <c r="I117" s="210"/>
      <c r="J117" s="211">
        <f>ROUND(I117*H117,2)</f>
        <v>0</v>
      </c>
      <c r="K117" s="207" t="s">
        <v>157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2.3999999999999999</v>
      </c>
      <c r="T117" s="215">
        <f>S117*H117</f>
        <v>1.0824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82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194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195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196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82</v>
      </c>
      <c r="AV119" s="14" t="s">
        <v>80</v>
      </c>
      <c r="AW119" s="14" t="s">
        <v>33</v>
      </c>
      <c r="AX119" s="14" t="s">
        <v>72</v>
      </c>
      <c r="AY119" s="244" t="s">
        <v>145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197</v>
      </c>
      <c r="G120" s="224"/>
      <c r="H120" s="228">
        <v>0.108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145</v>
      </c>
    </row>
    <row r="121" s="13" customFormat="1">
      <c r="A121" s="13"/>
      <c r="B121" s="223"/>
      <c r="C121" s="224"/>
      <c r="D121" s="225" t="s">
        <v>161</v>
      </c>
      <c r="E121" s="226" t="s">
        <v>19</v>
      </c>
      <c r="F121" s="227" t="s">
        <v>198</v>
      </c>
      <c r="G121" s="224"/>
      <c r="H121" s="228">
        <v>0.20200000000000001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161</v>
      </c>
      <c r="AU121" s="234" t="s">
        <v>82</v>
      </c>
      <c r="AV121" s="13" t="s">
        <v>82</v>
      </c>
      <c r="AW121" s="13" t="s">
        <v>33</v>
      </c>
      <c r="AX121" s="13" t="s">
        <v>72</v>
      </c>
      <c r="AY121" s="234" t="s">
        <v>145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199</v>
      </c>
      <c r="G122" s="224"/>
      <c r="H122" s="228">
        <v>0.14099999999999999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145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176</v>
      </c>
      <c r="G123" s="246"/>
      <c r="H123" s="249">
        <v>0.45100000000000001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82</v>
      </c>
      <c r="AV123" s="15" t="s">
        <v>152</v>
      </c>
      <c r="AW123" s="15" t="s">
        <v>33</v>
      </c>
      <c r="AX123" s="15" t="s">
        <v>80</v>
      </c>
      <c r="AY123" s="255" t="s">
        <v>145</v>
      </c>
    </row>
    <row r="124" s="2" customFormat="1" ht="24.15" customHeight="1">
      <c r="A124" s="39"/>
      <c r="B124" s="40"/>
      <c r="C124" s="205" t="s">
        <v>200</v>
      </c>
      <c r="D124" s="205" t="s">
        <v>148</v>
      </c>
      <c r="E124" s="206" t="s">
        <v>201</v>
      </c>
      <c r="F124" s="207" t="s">
        <v>202</v>
      </c>
      <c r="G124" s="208" t="s">
        <v>156</v>
      </c>
      <c r="H124" s="209">
        <v>20.899999999999999</v>
      </c>
      <c r="I124" s="210"/>
      <c r="J124" s="211">
        <f>ROUND(I124*H124,2)</f>
        <v>0</v>
      </c>
      <c r="K124" s="207" t="s">
        <v>157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0.075999999999999998</v>
      </c>
      <c r="T124" s="215">
        <f>S124*H124</f>
        <v>1.5883999999999998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82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203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204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82</v>
      </c>
    </row>
    <row r="126" s="14" customFormat="1">
      <c r="A126" s="14"/>
      <c r="B126" s="235"/>
      <c r="C126" s="236"/>
      <c r="D126" s="225" t="s">
        <v>161</v>
      </c>
      <c r="E126" s="237" t="s">
        <v>19</v>
      </c>
      <c r="F126" s="238" t="s">
        <v>205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82</v>
      </c>
      <c r="AV126" s="14" t="s">
        <v>80</v>
      </c>
      <c r="AW126" s="14" t="s">
        <v>33</v>
      </c>
      <c r="AX126" s="14" t="s">
        <v>72</v>
      </c>
      <c r="AY126" s="244" t="s">
        <v>145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206</v>
      </c>
      <c r="G127" s="224"/>
      <c r="H127" s="228">
        <v>4.7000000000000002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161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145</v>
      </c>
    </row>
    <row r="128" s="14" customFormat="1">
      <c r="A128" s="14"/>
      <c r="B128" s="235"/>
      <c r="C128" s="236"/>
      <c r="D128" s="225" t="s">
        <v>161</v>
      </c>
      <c r="E128" s="237" t="s">
        <v>19</v>
      </c>
      <c r="F128" s="238" t="s">
        <v>168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82</v>
      </c>
      <c r="AV128" s="14" t="s">
        <v>80</v>
      </c>
      <c r="AW128" s="14" t="s">
        <v>33</v>
      </c>
      <c r="AX128" s="14" t="s">
        <v>72</v>
      </c>
      <c r="AY128" s="244" t="s">
        <v>145</v>
      </c>
    </row>
    <row r="129" s="13" customFormat="1">
      <c r="A129" s="13"/>
      <c r="B129" s="223"/>
      <c r="C129" s="224"/>
      <c r="D129" s="225" t="s">
        <v>161</v>
      </c>
      <c r="E129" s="226" t="s">
        <v>19</v>
      </c>
      <c r="F129" s="227" t="s">
        <v>207</v>
      </c>
      <c r="G129" s="224"/>
      <c r="H129" s="228">
        <v>10.4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161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145</v>
      </c>
    </row>
    <row r="130" s="14" customFormat="1">
      <c r="A130" s="14"/>
      <c r="B130" s="235"/>
      <c r="C130" s="236"/>
      <c r="D130" s="225" t="s">
        <v>161</v>
      </c>
      <c r="E130" s="237" t="s">
        <v>19</v>
      </c>
      <c r="F130" s="238" t="s">
        <v>208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82</v>
      </c>
      <c r="AV130" s="14" t="s">
        <v>80</v>
      </c>
      <c r="AW130" s="14" t="s">
        <v>33</v>
      </c>
      <c r="AX130" s="14" t="s">
        <v>72</v>
      </c>
      <c r="AY130" s="244" t="s">
        <v>145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209</v>
      </c>
      <c r="G131" s="224"/>
      <c r="H131" s="228">
        <v>2.8999999999999999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161</v>
      </c>
      <c r="AU131" s="234" t="s">
        <v>82</v>
      </c>
      <c r="AV131" s="13" t="s">
        <v>82</v>
      </c>
      <c r="AW131" s="13" t="s">
        <v>33</v>
      </c>
      <c r="AX131" s="13" t="s">
        <v>72</v>
      </c>
      <c r="AY131" s="234" t="s">
        <v>145</v>
      </c>
    </row>
    <row r="132" s="14" customFormat="1">
      <c r="A132" s="14"/>
      <c r="B132" s="235"/>
      <c r="C132" s="236"/>
      <c r="D132" s="225" t="s">
        <v>161</v>
      </c>
      <c r="E132" s="237" t="s">
        <v>19</v>
      </c>
      <c r="F132" s="238" t="s">
        <v>210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82</v>
      </c>
      <c r="AV132" s="14" t="s">
        <v>80</v>
      </c>
      <c r="AW132" s="14" t="s">
        <v>33</v>
      </c>
      <c r="AX132" s="14" t="s">
        <v>72</v>
      </c>
      <c r="AY132" s="244" t="s">
        <v>145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209</v>
      </c>
      <c r="G133" s="224"/>
      <c r="H133" s="228">
        <v>2.8999999999999999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161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145</v>
      </c>
    </row>
    <row r="134" s="15" customFormat="1">
      <c r="A134" s="15"/>
      <c r="B134" s="245"/>
      <c r="C134" s="246"/>
      <c r="D134" s="225" t="s">
        <v>161</v>
      </c>
      <c r="E134" s="247" t="s">
        <v>19</v>
      </c>
      <c r="F134" s="248" t="s">
        <v>176</v>
      </c>
      <c r="G134" s="246"/>
      <c r="H134" s="249">
        <v>20.899999999999999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161</v>
      </c>
      <c r="AU134" s="255" t="s">
        <v>82</v>
      </c>
      <c r="AV134" s="15" t="s">
        <v>152</v>
      </c>
      <c r="AW134" s="15" t="s">
        <v>33</v>
      </c>
      <c r="AX134" s="15" t="s">
        <v>80</v>
      </c>
      <c r="AY134" s="255" t="s">
        <v>145</v>
      </c>
    </row>
    <row r="135" s="2" customFormat="1" ht="21.75" customHeight="1">
      <c r="A135" s="39"/>
      <c r="B135" s="40"/>
      <c r="C135" s="205" t="s">
        <v>211</v>
      </c>
      <c r="D135" s="205" t="s">
        <v>148</v>
      </c>
      <c r="E135" s="206" t="s">
        <v>212</v>
      </c>
      <c r="F135" s="207" t="s">
        <v>213</v>
      </c>
      <c r="G135" s="208" t="s">
        <v>156</v>
      </c>
      <c r="H135" s="209">
        <v>1.3500000000000001</v>
      </c>
      <c r="I135" s="210"/>
      <c r="J135" s="211">
        <f>ROUND(I135*H135,2)</f>
        <v>0</v>
      </c>
      <c r="K135" s="207" t="s">
        <v>157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0.058999999999999997</v>
      </c>
      <c r="T135" s="215">
        <f>S135*H135</f>
        <v>0.079649999999999999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82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214</v>
      </c>
    </row>
    <row r="136" s="2" customFormat="1">
      <c r="A136" s="39"/>
      <c r="B136" s="40"/>
      <c r="C136" s="41"/>
      <c r="D136" s="218" t="s">
        <v>159</v>
      </c>
      <c r="E136" s="41"/>
      <c r="F136" s="219" t="s">
        <v>215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159</v>
      </c>
      <c r="AU136" s="18" t="s">
        <v>82</v>
      </c>
    </row>
    <row r="137" s="14" customFormat="1">
      <c r="A137" s="14"/>
      <c r="B137" s="235"/>
      <c r="C137" s="236"/>
      <c r="D137" s="225" t="s">
        <v>161</v>
      </c>
      <c r="E137" s="237" t="s">
        <v>19</v>
      </c>
      <c r="F137" s="238" t="s">
        <v>205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82</v>
      </c>
      <c r="AV137" s="14" t="s">
        <v>80</v>
      </c>
      <c r="AW137" s="14" t="s">
        <v>33</v>
      </c>
      <c r="AX137" s="14" t="s">
        <v>72</v>
      </c>
      <c r="AY137" s="244" t="s">
        <v>145</v>
      </c>
    </row>
    <row r="138" s="13" customFormat="1">
      <c r="A138" s="13"/>
      <c r="B138" s="223"/>
      <c r="C138" s="224"/>
      <c r="D138" s="225" t="s">
        <v>161</v>
      </c>
      <c r="E138" s="226" t="s">
        <v>19</v>
      </c>
      <c r="F138" s="227" t="s">
        <v>216</v>
      </c>
      <c r="G138" s="224"/>
      <c r="H138" s="228">
        <v>1.3500000000000001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161</v>
      </c>
      <c r="AU138" s="234" t="s">
        <v>82</v>
      </c>
      <c r="AV138" s="13" t="s">
        <v>82</v>
      </c>
      <c r="AW138" s="13" t="s">
        <v>33</v>
      </c>
      <c r="AX138" s="13" t="s">
        <v>72</v>
      </c>
      <c r="AY138" s="234" t="s">
        <v>145</v>
      </c>
    </row>
    <row r="139" s="15" customFormat="1">
      <c r="A139" s="15"/>
      <c r="B139" s="245"/>
      <c r="C139" s="246"/>
      <c r="D139" s="225" t="s">
        <v>161</v>
      </c>
      <c r="E139" s="247" t="s">
        <v>19</v>
      </c>
      <c r="F139" s="248" t="s">
        <v>176</v>
      </c>
      <c r="G139" s="246"/>
      <c r="H139" s="249">
        <v>1.3500000000000001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5" t="s">
        <v>161</v>
      </c>
      <c r="AU139" s="255" t="s">
        <v>82</v>
      </c>
      <c r="AV139" s="15" t="s">
        <v>152</v>
      </c>
      <c r="AW139" s="15" t="s">
        <v>33</v>
      </c>
      <c r="AX139" s="15" t="s">
        <v>80</v>
      </c>
      <c r="AY139" s="255" t="s">
        <v>145</v>
      </c>
    </row>
    <row r="140" s="2" customFormat="1" ht="21.75" customHeight="1">
      <c r="A140" s="39"/>
      <c r="B140" s="40"/>
      <c r="C140" s="205" t="s">
        <v>146</v>
      </c>
      <c r="D140" s="205" t="s">
        <v>148</v>
      </c>
      <c r="E140" s="206" t="s">
        <v>217</v>
      </c>
      <c r="F140" s="207" t="s">
        <v>218</v>
      </c>
      <c r="G140" s="208" t="s">
        <v>156</v>
      </c>
      <c r="H140" s="209">
        <v>7.4249999999999998</v>
      </c>
      <c r="I140" s="210"/>
      <c r="J140" s="211">
        <f>ROUND(I140*H140,2)</f>
        <v>0</v>
      </c>
      <c r="K140" s="207" t="s">
        <v>157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0.042999999999999997</v>
      </c>
      <c r="T140" s="215">
        <f>S140*H140</f>
        <v>0.31927499999999998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152</v>
      </c>
      <c r="AT140" s="216" t="s">
        <v>148</v>
      </c>
      <c r="AU140" s="216" t="s">
        <v>82</v>
      </c>
      <c r="AY140" s="18" t="s">
        <v>145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152</v>
      </c>
      <c r="BM140" s="216" t="s">
        <v>219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220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82</v>
      </c>
    </row>
    <row r="142" s="14" customFormat="1">
      <c r="A142" s="14"/>
      <c r="B142" s="235"/>
      <c r="C142" s="236"/>
      <c r="D142" s="225" t="s">
        <v>161</v>
      </c>
      <c r="E142" s="237" t="s">
        <v>19</v>
      </c>
      <c r="F142" s="238" t="s">
        <v>221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82</v>
      </c>
      <c r="AV142" s="14" t="s">
        <v>80</v>
      </c>
      <c r="AW142" s="14" t="s">
        <v>33</v>
      </c>
      <c r="AX142" s="14" t="s">
        <v>72</v>
      </c>
      <c r="AY142" s="244" t="s">
        <v>145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222</v>
      </c>
      <c r="G143" s="224"/>
      <c r="H143" s="228">
        <v>7.4249999999999998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161</v>
      </c>
      <c r="AU143" s="234" t="s">
        <v>82</v>
      </c>
      <c r="AV143" s="13" t="s">
        <v>82</v>
      </c>
      <c r="AW143" s="13" t="s">
        <v>33</v>
      </c>
      <c r="AX143" s="13" t="s">
        <v>80</v>
      </c>
      <c r="AY143" s="234" t="s">
        <v>145</v>
      </c>
    </row>
    <row r="144" s="2" customFormat="1" ht="24.15" customHeight="1">
      <c r="A144" s="39"/>
      <c r="B144" s="40"/>
      <c r="C144" s="205" t="s">
        <v>223</v>
      </c>
      <c r="D144" s="205" t="s">
        <v>148</v>
      </c>
      <c r="E144" s="206" t="s">
        <v>224</v>
      </c>
      <c r="F144" s="207" t="s">
        <v>225</v>
      </c>
      <c r="G144" s="208" t="s">
        <v>226</v>
      </c>
      <c r="H144" s="209">
        <v>4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0.089999999999999997</v>
      </c>
      <c r="T144" s="215">
        <f>S144*H144</f>
        <v>0.35999999999999999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152</v>
      </c>
      <c r="AT144" s="216" t="s">
        <v>148</v>
      </c>
      <c r="AU144" s="216" t="s">
        <v>82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152</v>
      </c>
      <c r="BM144" s="216" t="s">
        <v>227</v>
      </c>
    </row>
    <row r="145" s="14" customFormat="1">
      <c r="A145" s="14"/>
      <c r="B145" s="235"/>
      <c r="C145" s="236"/>
      <c r="D145" s="225" t="s">
        <v>161</v>
      </c>
      <c r="E145" s="237" t="s">
        <v>19</v>
      </c>
      <c r="F145" s="238" t="s">
        <v>228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82</v>
      </c>
      <c r="AV145" s="14" t="s">
        <v>80</v>
      </c>
      <c r="AW145" s="14" t="s">
        <v>33</v>
      </c>
      <c r="AX145" s="14" t="s">
        <v>72</v>
      </c>
      <c r="AY145" s="244" t="s">
        <v>145</v>
      </c>
    </row>
    <row r="146" s="14" customFormat="1">
      <c r="A146" s="14"/>
      <c r="B146" s="235"/>
      <c r="C146" s="236"/>
      <c r="D146" s="225" t="s">
        <v>161</v>
      </c>
      <c r="E146" s="237" t="s">
        <v>19</v>
      </c>
      <c r="F146" s="238" t="s">
        <v>229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82</v>
      </c>
      <c r="AV146" s="14" t="s">
        <v>80</v>
      </c>
      <c r="AW146" s="14" t="s">
        <v>33</v>
      </c>
      <c r="AX146" s="14" t="s">
        <v>72</v>
      </c>
      <c r="AY146" s="244" t="s">
        <v>145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152</v>
      </c>
      <c r="G147" s="224"/>
      <c r="H147" s="228">
        <v>4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161</v>
      </c>
      <c r="AU147" s="234" t="s">
        <v>82</v>
      </c>
      <c r="AV147" s="13" t="s">
        <v>82</v>
      </c>
      <c r="AW147" s="13" t="s">
        <v>33</v>
      </c>
      <c r="AX147" s="13" t="s">
        <v>80</v>
      </c>
      <c r="AY147" s="234" t="s">
        <v>145</v>
      </c>
    </row>
    <row r="148" s="2" customFormat="1" ht="24.15" customHeight="1">
      <c r="A148" s="39"/>
      <c r="B148" s="40"/>
      <c r="C148" s="205" t="s">
        <v>230</v>
      </c>
      <c r="D148" s="205" t="s">
        <v>148</v>
      </c>
      <c r="E148" s="206" t="s">
        <v>231</v>
      </c>
      <c r="F148" s="207" t="s">
        <v>232</v>
      </c>
      <c r="G148" s="208" t="s">
        <v>233</v>
      </c>
      <c r="H148" s="209">
        <v>60</v>
      </c>
      <c r="I148" s="210"/>
      <c r="J148" s="211">
        <f>ROUND(I148*H148,2)</f>
        <v>0</v>
      </c>
      <c r="K148" s="207" t="s">
        <v>157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0.021999999999999999</v>
      </c>
      <c r="T148" s="215">
        <f>S148*H148</f>
        <v>1.3199999999999998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82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234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235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82</v>
      </c>
    </row>
    <row r="150" s="14" customFormat="1">
      <c r="A150" s="14"/>
      <c r="B150" s="235"/>
      <c r="C150" s="236"/>
      <c r="D150" s="225" t="s">
        <v>161</v>
      </c>
      <c r="E150" s="237" t="s">
        <v>19</v>
      </c>
      <c r="F150" s="238" t="s">
        <v>236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82</v>
      </c>
      <c r="AV150" s="14" t="s">
        <v>80</v>
      </c>
      <c r="AW150" s="14" t="s">
        <v>33</v>
      </c>
      <c r="AX150" s="14" t="s">
        <v>72</v>
      </c>
      <c r="AY150" s="244" t="s">
        <v>145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237</v>
      </c>
      <c r="G151" s="224"/>
      <c r="H151" s="228">
        <v>60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161</v>
      </c>
      <c r="AU151" s="234" t="s">
        <v>82</v>
      </c>
      <c r="AV151" s="13" t="s">
        <v>82</v>
      </c>
      <c r="AW151" s="13" t="s">
        <v>33</v>
      </c>
      <c r="AX151" s="13" t="s">
        <v>80</v>
      </c>
      <c r="AY151" s="234" t="s">
        <v>145</v>
      </c>
    </row>
    <row r="152" s="2" customFormat="1" ht="24.15" customHeight="1">
      <c r="A152" s="39"/>
      <c r="B152" s="40"/>
      <c r="C152" s="205" t="s">
        <v>238</v>
      </c>
      <c r="D152" s="205" t="s">
        <v>148</v>
      </c>
      <c r="E152" s="206" t="s">
        <v>239</v>
      </c>
      <c r="F152" s="207" t="s">
        <v>240</v>
      </c>
      <c r="G152" s="208" t="s">
        <v>156</v>
      </c>
      <c r="H152" s="209">
        <v>134.69999999999999</v>
      </c>
      <c r="I152" s="210"/>
      <c r="J152" s="211">
        <f>ROUND(I152*H152,2)</f>
        <v>0</v>
      </c>
      <c r="K152" s="207" t="s">
        <v>157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0.068000000000000005</v>
      </c>
      <c r="T152" s="215">
        <f>S152*H152</f>
        <v>9.1595999999999993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152</v>
      </c>
      <c r="AT152" s="216" t="s">
        <v>148</v>
      </c>
      <c r="AU152" s="216" t="s">
        <v>82</v>
      </c>
      <c r="AY152" s="18" t="s">
        <v>145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152</v>
      </c>
      <c r="BM152" s="216" t="s">
        <v>241</v>
      </c>
    </row>
    <row r="153" s="2" customFormat="1">
      <c r="A153" s="39"/>
      <c r="B153" s="40"/>
      <c r="C153" s="41"/>
      <c r="D153" s="218" t="s">
        <v>159</v>
      </c>
      <c r="E153" s="41"/>
      <c r="F153" s="219" t="s">
        <v>242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159</v>
      </c>
      <c r="AU153" s="18" t="s">
        <v>82</v>
      </c>
    </row>
    <row r="154" s="14" customFormat="1">
      <c r="A154" s="14"/>
      <c r="B154" s="235"/>
      <c r="C154" s="236"/>
      <c r="D154" s="225" t="s">
        <v>161</v>
      </c>
      <c r="E154" s="237" t="s">
        <v>19</v>
      </c>
      <c r="F154" s="238" t="s">
        <v>168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82</v>
      </c>
      <c r="AV154" s="14" t="s">
        <v>80</v>
      </c>
      <c r="AW154" s="14" t="s">
        <v>33</v>
      </c>
      <c r="AX154" s="14" t="s">
        <v>72</v>
      </c>
      <c r="AY154" s="244" t="s">
        <v>145</v>
      </c>
    </row>
    <row r="155" s="13" customFormat="1">
      <c r="A155" s="13"/>
      <c r="B155" s="223"/>
      <c r="C155" s="224"/>
      <c r="D155" s="225" t="s">
        <v>161</v>
      </c>
      <c r="E155" s="226" t="s">
        <v>19</v>
      </c>
      <c r="F155" s="227" t="s">
        <v>243</v>
      </c>
      <c r="G155" s="224"/>
      <c r="H155" s="228">
        <v>133.19999999999999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161</v>
      </c>
      <c r="AU155" s="234" t="s">
        <v>82</v>
      </c>
      <c r="AV155" s="13" t="s">
        <v>82</v>
      </c>
      <c r="AW155" s="13" t="s">
        <v>33</v>
      </c>
      <c r="AX155" s="13" t="s">
        <v>72</v>
      </c>
      <c r="AY155" s="234" t="s">
        <v>145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244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145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245</v>
      </c>
      <c r="G157" s="224"/>
      <c r="H157" s="228">
        <v>1.5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145</v>
      </c>
    </row>
    <row r="158" s="15" customFormat="1">
      <c r="A158" s="15"/>
      <c r="B158" s="245"/>
      <c r="C158" s="246"/>
      <c r="D158" s="225" t="s">
        <v>161</v>
      </c>
      <c r="E158" s="247" t="s">
        <v>19</v>
      </c>
      <c r="F158" s="248" t="s">
        <v>176</v>
      </c>
      <c r="G158" s="246"/>
      <c r="H158" s="249">
        <v>134.69999999999999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5" t="s">
        <v>161</v>
      </c>
      <c r="AU158" s="255" t="s">
        <v>82</v>
      </c>
      <c r="AV158" s="15" t="s">
        <v>152</v>
      </c>
      <c r="AW158" s="15" t="s">
        <v>33</v>
      </c>
      <c r="AX158" s="15" t="s">
        <v>80</v>
      </c>
      <c r="AY158" s="255" t="s">
        <v>145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246</v>
      </c>
      <c r="F159" s="203" t="s">
        <v>247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SUM(P160:P173)</f>
        <v>0</v>
      </c>
      <c r="Q159" s="197"/>
      <c r="R159" s="198">
        <f>SUM(R160:R173)</f>
        <v>0</v>
      </c>
      <c r="S159" s="197"/>
      <c r="T159" s="199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145</v>
      </c>
      <c r="BK159" s="202">
        <f>SUM(BK160:BK173)</f>
        <v>0</v>
      </c>
    </row>
    <row r="160" s="2" customFormat="1" ht="24.15" customHeight="1">
      <c r="A160" s="39"/>
      <c r="B160" s="40"/>
      <c r="C160" s="205" t="s">
        <v>248</v>
      </c>
      <c r="D160" s="205" t="s">
        <v>148</v>
      </c>
      <c r="E160" s="206" t="s">
        <v>249</v>
      </c>
      <c r="F160" s="207" t="s">
        <v>250</v>
      </c>
      <c r="G160" s="208" t="s">
        <v>251</v>
      </c>
      <c r="H160" s="209">
        <v>50.337000000000003</v>
      </c>
      <c r="I160" s="210"/>
      <c r="J160" s="211">
        <f>ROUND(I160*H160,2)</f>
        <v>0</v>
      </c>
      <c r="K160" s="207" t="s">
        <v>157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152</v>
      </c>
      <c r="AT160" s="216" t="s">
        <v>148</v>
      </c>
      <c r="AU160" s="216" t="s">
        <v>82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152</v>
      </c>
      <c r="BM160" s="216" t="s">
        <v>252</v>
      </c>
    </row>
    <row r="161" s="2" customFormat="1">
      <c r="A161" s="39"/>
      <c r="B161" s="40"/>
      <c r="C161" s="41"/>
      <c r="D161" s="218" t="s">
        <v>159</v>
      </c>
      <c r="E161" s="41"/>
      <c r="F161" s="219" t="s">
        <v>253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82</v>
      </c>
    </row>
    <row r="162" s="2" customFormat="1" ht="21.75" customHeight="1">
      <c r="A162" s="39"/>
      <c r="B162" s="40"/>
      <c r="C162" s="205" t="s">
        <v>254</v>
      </c>
      <c r="D162" s="205" t="s">
        <v>148</v>
      </c>
      <c r="E162" s="206" t="s">
        <v>255</v>
      </c>
      <c r="F162" s="207" t="s">
        <v>256</v>
      </c>
      <c r="G162" s="208" t="s">
        <v>251</v>
      </c>
      <c r="H162" s="209">
        <v>50.337000000000003</v>
      </c>
      <c r="I162" s="210"/>
      <c r="J162" s="211">
        <f>ROUND(I162*H162,2)</f>
        <v>0</v>
      </c>
      <c r="K162" s="207" t="s">
        <v>157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152</v>
      </c>
      <c r="AT162" s="216" t="s">
        <v>148</v>
      </c>
      <c r="AU162" s="216" t="s">
        <v>82</v>
      </c>
      <c r="AY162" s="18" t="s">
        <v>145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152</v>
      </c>
      <c r="BM162" s="216" t="s">
        <v>257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258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2" customFormat="1" ht="24.15" customHeight="1">
      <c r="A164" s="39"/>
      <c r="B164" s="40"/>
      <c r="C164" s="205" t="s">
        <v>8</v>
      </c>
      <c r="D164" s="205" t="s">
        <v>148</v>
      </c>
      <c r="E164" s="206" t="s">
        <v>259</v>
      </c>
      <c r="F164" s="207" t="s">
        <v>260</v>
      </c>
      <c r="G164" s="208" t="s">
        <v>251</v>
      </c>
      <c r="H164" s="209">
        <v>1812.1320000000001</v>
      </c>
      <c r="I164" s="210"/>
      <c r="J164" s="211">
        <f>ROUND(I164*H164,2)</f>
        <v>0</v>
      </c>
      <c r="K164" s="207" t="s">
        <v>157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152</v>
      </c>
      <c r="AT164" s="216" t="s">
        <v>148</v>
      </c>
      <c r="AU164" s="216" t="s">
        <v>82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152</v>
      </c>
      <c r="BM164" s="216" t="s">
        <v>261</v>
      </c>
    </row>
    <row r="165" s="2" customFormat="1">
      <c r="A165" s="39"/>
      <c r="B165" s="40"/>
      <c r="C165" s="41"/>
      <c r="D165" s="218" t="s">
        <v>159</v>
      </c>
      <c r="E165" s="41"/>
      <c r="F165" s="219" t="s">
        <v>262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82</v>
      </c>
    </row>
    <row r="166" s="14" customFormat="1">
      <c r="A166" s="14"/>
      <c r="B166" s="235"/>
      <c r="C166" s="236"/>
      <c r="D166" s="225" t="s">
        <v>161</v>
      </c>
      <c r="E166" s="237" t="s">
        <v>19</v>
      </c>
      <c r="F166" s="238" t="s">
        <v>263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161</v>
      </c>
      <c r="AU166" s="244" t="s">
        <v>82</v>
      </c>
      <c r="AV166" s="14" t="s">
        <v>80</v>
      </c>
      <c r="AW166" s="14" t="s">
        <v>33</v>
      </c>
      <c r="AX166" s="14" t="s">
        <v>72</v>
      </c>
      <c r="AY166" s="244" t="s">
        <v>145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264</v>
      </c>
      <c r="G167" s="224"/>
      <c r="H167" s="228">
        <v>1812.1320000000001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161</v>
      </c>
      <c r="AU167" s="234" t="s">
        <v>82</v>
      </c>
      <c r="AV167" s="13" t="s">
        <v>82</v>
      </c>
      <c r="AW167" s="13" t="s">
        <v>33</v>
      </c>
      <c r="AX167" s="13" t="s">
        <v>80</v>
      </c>
      <c r="AY167" s="234" t="s">
        <v>145</v>
      </c>
    </row>
    <row r="168" s="2" customFormat="1" ht="24.15" customHeight="1">
      <c r="A168" s="39"/>
      <c r="B168" s="40"/>
      <c r="C168" s="205" t="s">
        <v>265</v>
      </c>
      <c r="D168" s="205" t="s">
        <v>148</v>
      </c>
      <c r="E168" s="206" t="s">
        <v>266</v>
      </c>
      <c r="F168" s="207" t="s">
        <v>267</v>
      </c>
      <c r="G168" s="208" t="s">
        <v>251</v>
      </c>
      <c r="H168" s="209">
        <v>36.344999999999999</v>
      </c>
      <c r="I168" s="210"/>
      <c r="J168" s="211">
        <f>ROUND(I168*H168,2)</f>
        <v>0</v>
      </c>
      <c r="K168" s="207" t="s">
        <v>157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152</v>
      </c>
      <c r="AT168" s="216" t="s">
        <v>148</v>
      </c>
      <c r="AU168" s="216" t="s">
        <v>82</v>
      </c>
      <c r="AY168" s="18" t="s">
        <v>145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152</v>
      </c>
      <c r="BM168" s="216" t="s">
        <v>268</v>
      </c>
    </row>
    <row r="169" s="2" customFormat="1">
      <c r="A169" s="39"/>
      <c r="B169" s="40"/>
      <c r="C169" s="41"/>
      <c r="D169" s="218" t="s">
        <v>159</v>
      </c>
      <c r="E169" s="41"/>
      <c r="F169" s="219" t="s">
        <v>269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159</v>
      </c>
      <c r="AU169" s="18" t="s">
        <v>82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270</v>
      </c>
      <c r="G170" s="224"/>
      <c r="H170" s="228">
        <v>36.344999999999999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161</v>
      </c>
      <c r="AU170" s="234" t="s">
        <v>82</v>
      </c>
      <c r="AV170" s="13" t="s">
        <v>82</v>
      </c>
      <c r="AW170" s="13" t="s">
        <v>33</v>
      </c>
      <c r="AX170" s="13" t="s">
        <v>80</v>
      </c>
      <c r="AY170" s="234" t="s">
        <v>145</v>
      </c>
    </row>
    <row r="171" s="2" customFormat="1" ht="24.15" customHeight="1">
      <c r="A171" s="39"/>
      <c r="B171" s="40"/>
      <c r="C171" s="205" t="s">
        <v>271</v>
      </c>
      <c r="D171" s="205" t="s">
        <v>148</v>
      </c>
      <c r="E171" s="206" t="s">
        <v>272</v>
      </c>
      <c r="F171" s="207" t="s">
        <v>273</v>
      </c>
      <c r="G171" s="208" t="s">
        <v>251</v>
      </c>
      <c r="H171" s="209">
        <v>13.992000000000001</v>
      </c>
      <c r="I171" s="210"/>
      <c r="J171" s="211">
        <f>ROUND(I171*H171,2)</f>
        <v>0</v>
      </c>
      <c r="K171" s="207" t="s">
        <v>157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152</v>
      </c>
      <c r="AT171" s="216" t="s">
        <v>148</v>
      </c>
      <c r="AU171" s="216" t="s">
        <v>82</v>
      </c>
      <c r="AY171" s="18" t="s">
        <v>145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152</v>
      </c>
      <c r="BM171" s="216" t="s">
        <v>274</v>
      </c>
    </row>
    <row r="172" s="2" customFormat="1">
      <c r="A172" s="39"/>
      <c r="B172" s="40"/>
      <c r="C172" s="41"/>
      <c r="D172" s="218" t="s">
        <v>159</v>
      </c>
      <c r="E172" s="41"/>
      <c r="F172" s="219" t="s">
        <v>275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159</v>
      </c>
      <c r="AU172" s="18" t="s">
        <v>82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276</v>
      </c>
      <c r="G173" s="224"/>
      <c r="H173" s="228">
        <v>13.992000000000001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161</v>
      </c>
      <c r="AU173" s="234" t="s">
        <v>82</v>
      </c>
      <c r="AV173" s="13" t="s">
        <v>82</v>
      </c>
      <c r="AW173" s="13" t="s">
        <v>33</v>
      </c>
      <c r="AX173" s="13" t="s">
        <v>80</v>
      </c>
      <c r="AY173" s="234" t="s">
        <v>145</v>
      </c>
    </row>
    <row r="174" s="12" customFormat="1" ht="25.92" customHeight="1">
      <c r="A174" s="12"/>
      <c r="B174" s="189"/>
      <c r="C174" s="190"/>
      <c r="D174" s="191" t="s">
        <v>71</v>
      </c>
      <c r="E174" s="192" t="s">
        <v>277</v>
      </c>
      <c r="F174" s="192" t="s">
        <v>278</v>
      </c>
      <c r="G174" s="190"/>
      <c r="H174" s="190"/>
      <c r="I174" s="193"/>
      <c r="J174" s="194">
        <f>BK174</f>
        <v>0</v>
      </c>
      <c r="K174" s="190"/>
      <c r="L174" s="195"/>
      <c r="M174" s="196"/>
      <c r="N174" s="197"/>
      <c r="O174" s="197"/>
      <c r="P174" s="198">
        <f>P175+P185+P188+P200+P205+P213+P229+P245</f>
        <v>0</v>
      </c>
      <c r="Q174" s="197"/>
      <c r="R174" s="198">
        <f>R175+R185+R188+R200+R205+R213+R229+R245</f>
        <v>0</v>
      </c>
      <c r="S174" s="197"/>
      <c r="T174" s="199">
        <f>T175+T185+T188+T200+T205+T213+T229+T245</f>
        <v>13.9919596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82</v>
      </c>
      <c r="AT174" s="201" t="s">
        <v>71</v>
      </c>
      <c r="AU174" s="201" t="s">
        <v>72</v>
      </c>
      <c r="AY174" s="200" t="s">
        <v>145</v>
      </c>
      <c r="BK174" s="202">
        <f>BK175+BK185+BK188+BK200+BK205+BK213+BK229+BK245</f>
        <v>0</v>
      </c>
    </row>
    <row r="175" s="12" customFormat="1" ht="22.8" customHeight="1">
      <c r="A175" s="12"/>
      <c r="B175" s="189"/>
      <c r="C175" s="190"/>
      <c r="D175" s="191" t="s">
        <v>71</v>
      </c>
      <c r="E175" s="203" t="s">
        <v>279</v>
      </c>
      <c r="F175" s="203" t="s">
        <v>280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SUM(P176:P184)</f>
        <v>0</v>
      </c>
      <c r="Q175" s="197"/>
      <c r="R175" s="198">
        <f>SUM(R176:R184)</f>
        <v>0</v>
      </c>
      <c r="S175" s="197"/>
      <c r="T175" s="199">
        <f>SUM(T176:T184)</f>
        <v>0.0185472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82</v>
      </c>
      <c r="AT175" s="201" t="s">
        <v>71</v>
      </c>
      <c r="AU175" s="201" t="s">
        <v>80</v>
      </c>
      <c r="AY175" s="200" t="s">
        <v>145</v>
      </c>
      <c r="BK175" s="202">
        <f>SUM(BK176:BK184)</f>
        <v>0</v>
      </c>
    </row>
    <row r="176" s="2" customFormat="1" ht="24.15" customHeight="1">
      <c r="A176" s="39"/>
      <c r="B176" s="40"/>
      <c r="C176" s="205" t="s">
        <v>281</v>
      </c>
      <c r="D176" s="205" t="s">
        <v>148</v>
      </c>
      <c r="E176" s="206" t="s">
        <v>282</v>
      </c>
      <c r="F176" s="207" t="s">
        <v>283</v>
      </c>
      <c r="G176" s="208" t="s">
        <v>156</v>
      </c>
      <c r="H176" s="209">
        <v>5.1520000000000001</v>
      </c>
      <c r="I176" s="210"/>
      <c r="J176" s="211">
        <f>ROUND(I176*H176,2)</f>
        <v>0</v>
      </c>
      <c r="K176" s="207" t="s">
        <v>157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0.0035999999999999999</v>
      </c>
      <c r="T176" s="215">
        <f>S176*H176</f>
        <v>0.0185472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265</v>
      </c>
      <c r="AT176" s="216" t="s">
        <v>148</v>
      </c>
      <c r="AU176" s="216" t="s">
        <v>82</v>
      </c>
      <c r="AY176" s="18" t="s">
        <v>145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265</v>
      </c>
      <c r="BM176" s="216" t="s">
        <v>284</v>
      </c>
    </row>
    <row r="177" s="2" customFormat="1">
      <c r="A177" s="39"/>
      <c r="B177" s="40"/>
      <c r="C177" s="41"/>
      <c r="D177" s="218" t="s">
        <v>159</v>
      </c>
      <c r="E177" s="41"/>
      <c r="F177" s="219" t="s">
        <v>285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159</v>
      </c>
      <c r="AU177" s="18" t="s">
        <v>82</v>
      </c>
    </row>
    <row r="178" s="14" customFormat="1">
      <c r="A178" s="14"/>
      <c r="B178" s="235"/>
      <c r="C178" s="236"/>
      <c r="D178" s="225" t="s">
        <v>161</v>
      </c>
      <c r="E178" s="237" t="s">
        <v>19</v>
      </c>
      <c r="F178" s="238" t="s">
        <v>228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82</v>
      </c>
      <c r="AV178" s="14" t="s">
        <v>80</v>
      </c>
      <c r="AW178" s="14" t="s">
        <v>33</v>
      </c>
      <c r="AX178" s="14" t="s">
        <v>72</v>
      </c>
      <c r="AY178" s="244" t="s">
        <v>145</v>
      </c>
    </row>
    <row r="179" s="14" customFormat="1">
      <c r="A179" s="14"/>
      <c r="B179" s="235"/>
      <c r="C179" s="236"/>
      <c r="D179" s="225" t="s">
        <v>161</v>
      </c>
      <c r="E179" s="237" t="s">
        <v>19</v>
      </c>
      <c r="F179" s="238" t="s">
        <v>229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82</v>
      </c>
      <c r="AV179" s="14" t="s">
        <v>80</v>
      </c>
      <c r="AW179" s="14" t="s">
        <v>33</v>
      </c>
      <c r="AX179" s="14" t="s">
        <v>72</v>
      </c>
      <c r="AY179" s="244" t="s">
        <v>145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286</v>
      </c>
      <c r="G180" s="224"/>
      <c r="H180" s="228">
        <v>0.502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82</v>
      </c>
      <c r="AV180" s="13" t="s">
        <v>82</v>
      </c>
      <c r="AW180" s="13" t="s">
        <v>33</v>
      </c>
      <c r="AX180" s="13" t="s">
        <v>72</v>
      </c>
      <c r="AY180" s="234" t="s">
        <v>145</v>
      </c>
    </row>
    <row r="181" s="14" customFormat="1">
      <c r="A181" s="14"/>
      <c r="B181" s="235"/>
      <c r="C181" s="236"/>
      <c r="D181" s="225" t="s">
        <v>161</v>
      </c>
      <c r="E181" s="237" t="s">
        <v>19</v>
      </c>
      <c r="F181" s="238" t="s">
        <v>287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82</v>
      </c>
      <c r="AV181" s="14" t="s">
        <v>80</v>
      </c>
      <c r="AW181" s="14" t="s">
        <v>33</v>
      </c>
      <c r="AX181" s="14" t="s">
        <v>72</v>
      </c>
      <c r="AY181" s="244" t="s">
        <v>145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288</v>
      </c>
      <c r="G182" s="224"/>
      <c r="H182" s="228">
        <v>0.59999999999999998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161</v>
      </c>
      <c r="AU182" s="234" t="s">
        <v>82</v>
      </c>
      <c r="AV182" s="13" t="s">
        <v>82</v>
      </c>
      <c r="AW182" s="13" t="s">
        <v>33</v>
      </c>
      <c r="AX182" s="13" t="s">
        <v>72</v>
      </c>
      <c r="AY182" s="234" t="s">
        <v>145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289</v>
      </c>
      <c r="G183" s="224"/>
      <c r="H183" s="228">
        <v>4.0499999999999998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161</v>
      </c>
      <c r="AU183" s="234" t="s">
        <v>82</v>
      </c>
      <c r="AV183" s="13" t="s">
        <v>82</v>
      </c>
      <c r="AW183" s="13" t="s">
        <v>33</v>
      </c>
      <c r="AX183" s="13" t="s">
        <v>72</v>
      </c>
      <c r="AY183" s="234" t="s">
        <v>145</v>
      </c>
    </row>
    <row r="184" s="15" customFormat="1">
      <c r="A184" s="15"/>
      <c r="B184" s="245"/>
      <c r="C184" s="246"/>
      <c r="D184" s="225" t="s">
        <v>161</v>
      </c>
      <c r="E184" s="247" t="s">
        <v>19</v>
      </c>
      <c r="F184" s="248" t="s">
        <v>176</v>
      </c>
      <c r="G184" s="246"/>
      <c r="H184" s="249">
        <v>5.1520000000000001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161</v>
      </c>
      <c r="AU184" s="255" t="s">
        <v>82</v>
      </c>
      <c r="AV184" s="15" t="s">
        <v>152</v>
      </c>
      <c r="AW184" s="15" t="s">
        <v>33</v>
      </c>
      <c r="AX184" s="15" t="s">
        <v>80</v>
      </c>
      <c r="AY184" s="255" t="s">
        <v>145</v>
      </c>
    </row>
    <row r="185" s="12" customFormat="1" ht="22.8" customHeight="1">
      <c r="A185" s="12"/>
      <c r="B185" s="189"/>
      <c r="C185" s="190"/>
      <c r="D185" s="191" t="s">
        <v>71</v>
      </c>
      <c r="E185" s="203" t="s">
        <v>290</v>
      </c>
      <c r="F185" s="203" t="s">
        <v>291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SUM(P186:P187)</f>
        <v>0</v>
      </c>
      <c r="Q185" s="197"/>
      <c r="R185" s="198">
        <f>SUM(R186:R187)</f>
        <v>0</v>
      </c>
      <c r="S185" s="197"/>
      <c r="T185" s="199">
        <f>SUM(T186:T187)</f>
        <v>0.027305599999999999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82</v>
      </c>
      <c r="AT185" s="201" t="s">
        <v>71</v>
      </c>
      <c r="AU185" s="201" t="s">
        <v>80</v>
      </c>
      <c r="AY185" s="200" t="s">
        <v>145</v>
      </c>
      <c r="BK185" s="202">
        <f>SUM(BK186:BK187)</f>
        <v>0</v>
      </c>
    </row>
    <row r="186" s="2" customFormat="1" ht="24.15" customHeight="1">
      <c r="A186" s="39"/>
      <c r="B186" s="40"/>
      <c r="C186" s="205" t="s">
        <v>292</v>
      </c>
      <c r="D186" s="205" t="s">
        <v>148</v>
      </c>
      <c r="E186" s="206" t="s">
        <v>293</v>
      </c>
      <c r="F186" s="207" t="s">
        <v>294</v>
      </c>
      <c r="G186" s="208" t="s">
        <v>156</v>
      </c>
      <c r="H186" s="209">
        <v>5.1520000000000001</v>
      </c>
      <c r="I186" s="210"/>
      <c r="J186" s="211">
        <f>ROUND(I186*H186,2)</f>
        <v>0</v>
      </c>
      <c r="K186" s="207" t="s">
        <v>157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0.0053</v>
      </c>
      <c r="T186" s="215">
        <f>S186*H186</f>
        <v>0.027305599999999999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265</v>
      </c>
      <c r="AT186" s="216" t="s">
        <v>148</v>
      </c>
      <c r="AU186" s="216" t="s">
        <v>82</v>
      </c>
      <c r="AY186" s="18" t="s">
        <v>145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265</v>
      </c>
      <c r="BM186" s="216" t="s">
        <v>295</v>
      </c>
    </row>
    <row r="187" s="2" customFormat="1">
      <c r="A187" s="39"/>
      <c r="B187" s="40"/>
      <c r="C187" s="41"/>
      <c r="D187" s="218" t="s">
        <v>159</v>
      </c>
      <c r="E187" s="41"/>
      <c r="F187" s="219" t="s">
        <v>296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159</v>
      </c>
      <c r="AU187" s="18" t="s">
        <v>82</v>
      </c>
    </row>
    <row r="188" s="12" customFormat="1" ht="22.8" customHeight="1">
      <c r="A188" s="12"/>
      <c r="B188" s="189"/>
      <c r="C188" s="190"/>
      <c r="D188" s="191" t="s">
        <v>71</v>
      </c>
      <c r="E188" s="203" t="s">
        <v>297</v>
      </c>
      <c r="F188" s="203" t="s">
        <v>298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SUM(P189:P199)</f>
        <v>0</v>
      </c>
      <c r="Q188" s="197"/>
      <c r="R188" s="198">
        <f>SUM(R189:R199)</f>
        <v>0</v>
      </c>
      <c r="S188" s="197"/>
      <c r="T188" s="199">
        <f>SUM(T189:T199)</f>
        <v>6.3953958000000002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82</v>
      </c>
      <c r="AT188" s="201" t="s">
        <v>71</v>
      </c>
      <c r="AU188" s="201" t="s">
        <v>80</v>
      </c>
      <c r="AY188" s="200" t="s">
        <v>145</v>
      </c>
      <c r="BK188" s="202">
        <f>SUM(BK189:BK199)</f>
        <v>0</v>
      </c>
    </row>
    <row r="189" s="2" customFormat="1" ht="24.15" customHeight="1">
      <c r="A189" s="39"/>
      <c r="B189" s="40"/>
      <c r="C189" s="205" t="s">
        <v>299</v>
      </c>
      <c r="D189" s="205" t="s">
        <v>148</v>
      </c>
      <c r="E189" s="206" t="s">
        <v>300</v>
      </c>
      <c r="F189" s="207" t="s">
        <v>301</v>
      </c>
      <c r="G189" s="208" t="s">
        <v>156</v>
      </c>
      <c r="H189" s="209">
        <v>12.6</v>
      </c>
      <c r="I189" s="210"/>
      <c r="J189" s="211">
        <f>ROUND(I189*H189,2)</f>
        <v>0</v>
      </c>
      <c r="K189" s="207" t="s">
        <v>157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0.017250000000000001</v>
      </c>
      <c r="T189" s="215">
        <f>S189*H189</f>
        <v>0.21735000000000002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265</v>
      </c>
      <c r="AT189" s="216" t="s">
        <v>148</v>
      </c>
      <c r="AU189" s="216" t="s">
        <v>82</v>
      </c>
      <c r="AY189" s="18" t="s">
        <v>145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265</v>
      </c>
      <c r="BM189" s="216" t="s">
        <v>302</v>
      </c>
    </row>
    <row r="190" s="2" customFormat="1">
      <c r="A190" s="39"/>
      <c r="B190" s="40"/>
      <c r="C190" s="41"/>
      <c r="D190" s="218" t="s">
        <v>159</v>
      </c>
      <c r="E190" s="41"/>
      <c r="F190" s="219" t="s">
        <v>303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159</v>
      </c>
      <c r="AU190" s="18" t="s">
        <v>82</v>
      </c>
    </row>
    <row r="191" s="14" customFormat="1">
      <c r="A191" s="14"/>
      <c r="B191" s="235"/>
      <c r="C191" s="236"/>
      <c r="D191" s="225" t="s">
        <v>161</v>
      </c>
      <c r="E191" s="237" t="s">
        <v>19</v>
      </c>
      <c r="F191" s="238" t="s">
        <v>168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82</v>
      </c>
      <c r="AV191" s="14" t="s">
        <v>80</v>
      </c>
      <c r="AW191" s="14" t="s">
        <v>33</v>
      </c>
      <c r="AX191" s="14" t="s">
        <v>72</v>
      </c>
      <c r="AY191" s="244" t="s">
        <v>145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304</v>
      </c>
      <c r="G192" s="224"/>
      <c r="H192" s="228">
        <v>12.6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80</v>
      </c>
      <c r="AY192" s="234" t="s">
        <v>145</v>
      </c>
    </row>
    <row r="193" s="2" customFormat="1" ht="24.15" customHeight="1">
      <c r="A193" s="39"/>
      <c r="B193" s="40"/>
      <c r="C193" s="205" t="s">
        <v>7</v>
      </c>
      <c r="D193" s="205" t="s">
        <v>148</v>
      </c>
      <c r="E193" s="206" t="s">
        <v>305</v>
      </c>
      <c r="F193" s="207" t="s">
        <v>306</v>
      </c>
      <c r="G193" s="208" t="s">
        <v>156</v>
      </c>
      <c r="H193" s="209">
        <v>358.98000000000002</v>
      </c>
      <c r="I193" s="210"/>
      <c r="J193" s="211">
        <f>ROUND(I193*H193,2)</f>
        <v>0</v>
      </c>
      <c r="K193" s="207" t="s">
        <v>157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0.01721</v>
      </c>
      <c r="T193" s="215">
        <f>S193*H193</f>
        <v>6.1780458000000005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265</v>
      </c>
      <c r="AT193" s="216" t="s">
        <v>148</v>
      </c>
      <c r="AU193" s="216" t="s">
        <v>82</v>
      </c>
      <c r="AY193" s="18" t="s">
        <v>145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265</v>
      </c>
      <c r="BM193" s="216" t="s">
        <v>307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308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4" customFormat="1">
      <c r="A195" s="14"/>
      <c r="B195" s="235"/>
      <c r="C195" s="236"/>
      <c r="D195" s="225" t="s">
        <v>161</v>
      </c>
      <c r="E195" s="237" t="s">
        <v>19</v>
      </c>
      <c r="F195" s="238" t="s">
        <v>309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82</v>
      </c>
      <c r="AV195" s="14" t="s">
        <v>80</v>
      </c>
      <c r="AW195" s="14" t="s">
        <v>33</v>
      </c>
      <c r="AX195" s="14" t="s">
        <v>72</v>
      </c>
      <c r="AY195" s="244" t="s">
        <v>145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310</v>
      </c>
      <c r="G196" s="224"/>
      <c r="H196" s="228">
        <v>120.48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161</v>
      </c>
      <c r="AU196" s="234" t="s">
        <v>82</v>
      </c>
      <c r="AV196" s="13" t="s">
        <v>82</v>
      </c>
      <c r="AW196" s="13" t="s">
        <v>33</v>
      </c>
      <c r="AX196" s="13" t="s">
        <v>72</v>
      </c>
      <c r="AY196" s="234" t="s">
        <v>145</v>
      </c>
    </row>
    <row r="197" s="14" customFormat="1">
      <c r="A197" s="14"/>
      <c r="B197" s="235"/>
      <c r="C197" s="236"/>
      <c r="D197" s="225" t="s">
        <v>161</v>
      </c>
      <c r="E197" s="237" t="s">
        <v>19</v>
      </c>
      <c r="F197" s="238" t="s">
        <v>311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161</v>
      </c>
      <c r="AU197" s="244" t="s">
        <v>82</v>
      </c>
      <c r="AV197" s="14" t="s">
        <v>80</v>
      </c>
      <c r="AW197" s="14" t="s">
        <v>33</v>
      </c>
      <c r="AX197" s="14" t="s">
        <v>72</v>
      </c>
      <c r="AY197" s="244" t="s">
        <v>145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312</v>
      </c>
      <c r="G198" s="224"/>
      <c r="H198" s="228">
        <v>238.5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161</v>
      </c>
      <c r="AU198" s="234" t="s">
        <v>82</v>
      </c>
      <c r="AV198" s="13" t="s">
        <v>82</v>
      </c>
      <c r="AW198" s="13" t="s">
        <v>33</v>
      </c>
      <c r="AX198" s="13" t="s">
        <v>72</v>
      </c>
      <c r="AY198" s="234" t="s">
        <v>145</v>
      </c>
    </row>
    <row r="199" s="15" customFormat="1">
      <c r="A199" s="15"/>
      <c r="B199" s="245"/>
      <c r="C199" s="246"/>
      <c r="D199" s="225" t="s">
        <v>161</v>
      </c>
      <c r="E199" s="247" t="s">
        <v>19</v>
      </c>
      <c r="F199" s="248" t="s">
        <v>176</v>
      </c>
      <c r="G199" s="246"/>
      <c r="H199" s="249">
        <v>358.98000000000002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5" t="s">
        <v>161</v>
      </c>
      <c r="AU199" s="255" t="s">
        <v>82</v>
      </c>
      <c r="AV199" s="15" t="s">
        <v>152</v>
      </c>
      <c r="AW199" s="15" t="s">
        <v>33</v>
      </c>
      <c r="AX199" s="15" t="s">
        <v>80</v>
      </c>
      <c r="AY199" s="255" t="s">
        <v>145</v>
      </c>
    </row>
    <row r="200" s="12" customFormat="1" ht="22.8" customHeight="1">
      <c r="A200" s="12"/>
      <c r="B200" s="189"/>
      <c r="C200" s="190"/>
      <c r="D200" s="191" t="s">
        <v>71</v>
      </c>
      <c r="E200" s="203" t="s">
        <v>313</v>
      </c>
      <c r="F200" s="203" t="s">
        <v>314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SUM(P201:P204)</f>
        <v>0</v>
      </c>
      <c r="Q200" s="197"/>
      <c r="R200" s="198">
        <f>SUM(R201:R204)</f>
        <v>0</v>
      </c>
      <c r="S200" s="197"/>
      <c r="T200" s="199">
        <f>SUM(T201:T204)</f>
        <v>0.007515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82</v>
      </c>
      <c r="AT200" s="201" t="s">
        <v>71</v>
      </c>
      <c r="AU200" s="201" t="s">
        <v>80</v>
      </c>
      <c r="AY200" s="200" t="s">
        <v>145</v>
      </c>
      <c r="BK200" s="202">
        <f>SUM(BK201:BK204)</f>
        <v>0</v>
      </c>
    </row>
    <row r="201" s="2" customFormat="1" ht="16.5" customHeight="1">
      <c r="A201" s="39"/>
      <c r="B201" s="40"/>
      <c r="C201" s="205" t="s">
        <v>315</v>
      </c>
      <c r="D201" s="205" t="s">
        <v>148</v>
      </c>
      <c r="E201" s="206" t="s">
        <v>316</v>
      </c>
      <c r="F201" s="207" t="s">
        <v>317</v>
      </c>
      <c r="G201" s="208" t="s">
        <v>233</v>
      </c>
      <c r="H201" s="209">
        <v>4.5</v>
      </c>
      <c r="I201" s="210"/>
      <c r="J201" s="211">
        <f>ROUND(I201*H201,2)</f>
        <v>0</v>
      </c>
      <c r="K201" s="207" t="s">
        <v>157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0.00167</v>
      </c>
      <c r="T201" s="215">
        <f>S201*H201</f>
        <v>0.007515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265</v>
      </c>
      <c r="AT201" s="216" t="s">
        <v>148</v>
      </c>
      <c r="AU201" s="216" t="s">
        <v>82</v>
      </c>
      <c r="AY201" s="18" t="s">
        <v>145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265</v>
      </c>
      <c r="BM201" s="216" t="s">
        <v>318</v>
      </c>
    </row>
    <row r="202" s="2" customFormat="1">
      <c r="A202" s="39"/>
      <c r="B202" s="40"/>
      <c r="C202" s="41"/>
      <c r="D202" s="218" t="s">
        <v>159</v>
      </c>
      <c r="E202" s="41"/>
      <c r="F202" s="219" t="s">
        <v>319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82</v>
      </c>
    </row>
    <row r="203" s="14" customFormat="1">
      <c r="A203" s="14"/>
      <c r="B203" s="235"/>
      <c r="C203" s="236"/>
      <c r="D203" s="225" t="s">
        <v>161</v>
      </c>
      <c r="E203" s="237" t="s">
        <v>19</v>
      </c>
      <c r="F203" s="238" t="s">
        <v>221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82</v>
      </c>
      <c r="AV203" s="14" t="s">
        <v>80</v>
      </c>
      <c r="AW203" s="14" t="s">
        <v>33</v>
      </c>
      <c r="AX203" s="14" t="s">
        <v>72</v>
      </c>
      <c r="AY203" s="244" t="s">
        <v>145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320</v>
      </c>
      <c r="G204" s="224"/>
      <c r="H204" s="228">
        <v>4.5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161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145</v>
      </c>
    </row>
    <row r="205" s="12" customFormat="1" ht="22.8" customHeight="1">
      <c r="A205" s="12"/>
      <c r="B205" s="189"/>
      <c r="C205" s="190"/>
      <c r="D205" s="191" t="s">
        <v>71</v>
      </c>
      <c r="E205" s="203" t="s">
        <v>321</v>
      </c>
      <c r="F205" s="203" t="s">
        <v>322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SUM(P206:P212)</f>
        <v>0</v>
      </c>
      <c r="Q205" s="197"/>
      <c r="R205" s="198">
        <f>SUM(R206:R212)</f>
        <v>0</v>
      </c>
      <c r="S205" s="197"/>
      <c r="T205" s="199">
        <f>SUM(T206:T212)</f>
        <v>0.016500000000000001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82</v>
      </c>
      <c r="AT205" s="201" t="s">
        <v>71</v>
      </c>
      <c r="AU205" s="201" t="s">
        <v>80</v>
      </c>
      <c r="AY205" s="200" t="s">
        <v>145</v>
      </c>
      <c r="BK205" s="202">
        <f>SUM(BK206:BK212)</f>
        <v>0</v>
      </c>
    </row>
    <row r="206" s="2" customFormat="1" ht="16.5" customHeight="1">
      <c r="A206" s="39"/>
      <c r="B206" s="40"/>
      <c r="C206" s="205" t="s">
        <v>323</v>
      </c>
      <c r="D206" s="205" t="s">
        <v>148</v>
      </c>
      <c r="E206" s="206" t="s">
        <v>324</v>
      </c>
      <c r="F206" s="207" t="s">
        <v>325</v>
      </c>
      <c r="G206" s="208" t="s">
        <v>226</v>
      </c>
      <c r="H206" s="209">
        <v>5.5</v>
      </c>
      <c r="I206" s="210"/>
      <c r="J206" s="211">
        <f>ROUND(I206*H206,2)</f>
        <v>0</v>
      </c>
      <c r="K206" s="207" t="s">
        <v>157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0.0030000000000000001</v>
      </c>
      <c r="T206" s="215">
        <f>S206*H206</f>
        <v>0.016500000000000001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265</v>
      </c>
      <c r="AT206" s="216" t="s">
        <v>148</v>
      </c>
      <c r="AU206" s="216" t="s">
        <v>82</v>
      </c>
      <c r="AY206" s="18" t="s">
        <v>145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265</v>
      </c>
      <c r="BM206" s="216" t="s">
        <v>326</v>
      </c>
    </row>
    <row r="207" s="2" customFormat="1">
      <c r="A207" s="39"/>
      <c r="B207" s="40"/>
      <c r="C207" s="41"/>
      <c r="D207" s="218" t="s">
        <v>159</v>
      </c>
      <c r="E207" s="41"/>
      <c r="F207" s="219" t="s">
        <v>327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159</v>
      </c>
      <c r="AU207" s="18" t="s">
        <v>82</v>
      </c>
    </row>
    <row r="208" s="14" customFormat="1">
      <c r="A208" s="14"/>
      <c r="B208" s="235"/>
      <c r="C208" s="236"/>
      <c r="D208" s="225" t="s">
        <v>161</v>
      </c>
      <c r="E208" s="237" t="s">
        <v>19</v>
      </c>
      <c r="F208" s="238" t="s">
        <v>205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82</v>
      </c>
      <c r="AV208" s="14" t="s">
        <v>80</v>
      </c>
      <c r="AW208" s="14" t="s">
        <v>33</v>
      </c>
      <c r="AX208" s="14" t="s">
        <v>72</v>
      </c>
      <c r="AY208" s="244" t="s">
        <v>145</v>
      </c>
    </row>
    <row r="209" s="13" customFormat="1">
      <c r="A209" s="13"/>
      <c r="B209" s="223"/>
      <c r="C209" s="224"/>
      <c r="D209" s="225" t="s">
        <v>161</v>
      </c>
      <c r="E209" s="226" t="s">
        <v>19</v>
      </c>
      <c r="F209" s="227" t="s">
        <v>80</v>
      </c>
      <c r="G209" s="224"/>
      <c r="H209" s="228">
        <v>1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161</v>
      </c>
      <c r="AU209" s="234" t="s">
        <v>82</v>
      </c>
      <c r="AV209" s="13" t="s">
        <v>82</v>
      </c>
      <c r="AW209" s="13" t="s">
        <v>33</v>
      </c>
      <c r="AX209" s="13" t="s">
        <v>72</v>
      </c>
      <c r="AY209" s="234" t="s">
        <v>145</v>
      </c>
    </row>
    <row r="210" s="14" customFormat="1">
      <c r="A210" s="14"/>
      <c r="B210" s="235"/>
      <c r="C210" s="236"/>
      <c r="D210" s="225" t="s">
        <v>161</v>
      </c>
      <c r="E210" s="237" t="s">
        <v>19</v>
      </c>
      <c r="F210" s="238" t="s">
        <v>221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161</v>
      </c>
      <c r="AU210" s="244" t="s">
        <v>82</v>
      </c>
      <c r="AV210" s="14" t="s">
        <v>80</v>
      </c>
      <c r="AW210" s="14" t="s">
        <v>33</v>
      </c>
      <c r="AX210" s="14" t="s">
        <v>72</v>
      </c>
      <c r="AY210" s="244" t="s">
        <v>145</v>
      </c>
    </row>
    <row r="211" s="13" customFormat="1">
      <c r="A211" s="13"/>
      <c r="B211" s="223"/>
      <c r="C211" s="224"/>
      <c r="D211" s="225" t="s">
        <v>161</v>
      </c>
      <c r="E211" s="226" t="s">
        <v>19</v>
      </c>
      <c r="F211" s="227" t="s">
        <v>320</v>
      </c>
      <c r="G211" s="224"/>
      <c r="H211" s="228">
        <v>4.5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161</v>
      </c>
      <c r="AU211" s="234" t="s">
        <v>82</v>
      </c>
      <c r="AV211" s="13" t="s">
        <v>82</v>
      </c>
      <c r="AW211" s="13" t="s">
        <v>33</v>
      </c>
      <c r="AX211" s="13" t="s">
        <v>72</v>
      </c>
      <c r="AY211" s="234" t="s">
        <v>145</v>
      </c>
    </row>
    <row r="212" s="15" customFormat="1">
      <c r="A212" s="15"/>
      <c r="B212" s="245"/>
      <c r="C212" s="246"/>
      <c r="D212" s="225" t="s">
        <v>161</v>
      </c>
      <c r="E212" s="247" t="s">
        <v>19</v>
      </c>
      <c r="F212" s="248" t="s">
        <v>176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5" t="s">
        <v>161</v>
      </c>
      <c r="AU212" s="255" t="s">
        <v>82</v>
      </c>
      <c r="AV212" s="15" t="s">
        <v>152</v>
      </c>
      <c r="AW212" s="15" t="s">
        <v>33</v>
      </c>
      <c r="AX212" s="15" t="s">
        <v>80</v>
      </c>
      <c r="AY212" s="255" t="s">
        <v>145</v>
      </c>
    </row>
    <row r="213" s="12" customFormat="1" ht="22.8" customHeight="1">
      <c r="A213" s="12"/>
      <c r="B213" s="189"/>
      <c r="C213" s="190"/>
      <c r="D213" s="191" t="s">
        <v>71</v>
      </c>
      <c r="E213" s="203" t="s">
        <v>328</v>
      </c>
      <c r="F213" s="203" t="s">
        <v>329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SUM(P214:P228)</f>
        <v>0</v>
      </c>
      <c r="Q213" s="197"/>
      <c r="R213" s="198">
        <f>SUM(R214:R228)</f>
        <v>0</v>
      </c>
      <c r="S213" s="197"/>
      <c r="T213" s="199">
        <f>SUM(T214:T228)</f>
        <v>6.7631959999999998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82</v>
      </c>
      <c r="AT213" s="201" t="s">
        <v>71</v>
      </c>
      <c r="AU213" s="201" t="s">
        <v>80</v>
      </c>
      <c r="AY213" s="200" t="s">
        <v>145</v>
      </c>
      <c r="BK213" s="202">
        <f>SUM(BK214:BK228)</f>
        <v>0</v>
      </c>
    </row>
    <row r="214" s="2" customFormat="1" ht="16.5" customHeight="1">
      <c r="A214" s="39"/>
      <c r="B214" s="40"/>
      <c r="C214" s="205" t="s">
        <v>330</v>
      </c>
      <c r="D214" s="205" t="s">
        <v>148</v>
      </c>
      <c r="E214" s="206" t="s">
        <v>331</v>
      </c>
      <c r="F214" s="207" t="s">
        <v>332</v>
      </c>
      <c r="G214" s="208" t="s">
        <v>233</v>
      </c>
      <c r="H214" s="209">
        <v>117</v>
      </c>
      <c r="I214" s="210"/>
      <c r="J214" s="211">
        <f>ROUND(I214*H214,2)</f>
        <v>0</v>
      </c>
      <c r="K214" s="207" t="s">
        <v>157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0.0032499999999999999</v>
      </c>
      <c r="T214" s="215">
        <f>S214*H214</f>
        <v>0.38024999999999998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265</v>
      </c>
      <c r="AT214" s="216" t="s">
        <v>148</v>
      </c>
      <c r="AU214" s="216" t="s">
        <v>82</v>
      </c>
      <c r="AY214" s="18" t="s">
        <v>145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265</v>
      </c>
      <c r="BM214" s="216" t="s">
        <v>333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334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82</v>
      </c>
    </row>
    <row r="216" s="14" customFormat="1">
      <c r="A216" s="14"/>
      <c r="B216" s="235"/>
      <c r="C216" s="236"/>
      <c r="D216" s="225" t="s">
        <v>161</v>
      </c>
      <c r="E216" s="237" t="s">
        <v>19</v>
      </c>
      <c r="F216" s="238" t="s">
        <v>210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161</v>
      </c>
      <c r="AU216" s="244" t="s">
        <v>82</v>
      </c>
      <c r="AV216" s="14" t="s">
        <v>80</v>
      </c>
      <c r="AW216" s="14" t="s">
        <v>33</v>
      </c>
      <c r="AX216" s="14" t="s">
        <v>72</v>
      </c>
      <c r="AY216" s="244" t="s">
        <v>145</v>
      </c>
    </row>
    <row r="217" s="13" customFormat="1">
      <c r="A217" s="13"/>
      <c r="B217" s="223"/>
      <c r="C217" s="224"/>
      <c r="D217" s="225" t="s">
        <v>161</v>
      </c>
      <c r="E217" s="226" t="s">
        <v>19</v>
      </c>
      <c r="F217" s="227" t="s">
        <v>335</v>
      </c>
      <c r="G217" s="224"/>
      <c r="H217" s="228">
        <v>68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161</v>
      </c>
      <c r="AU217" s="234" t="s">
        <v>82</v>
      </c>
      <c r="AV217" s="13" t="s">
        <v>82</v>
      </c>
      <c r="AW217" s="13" t="s">
        <v>33</v>
      </c>
      <c r="AX217" s="13" t="s">
        <v>72</v>
      </c>
      <c r="AY217" s="234" t="s">
        <v>145</v>
      </c>
    </row>
    <row r="218" s="14" customFormat="1">
      <c r="A218" s="14"/>
      <c r="B218" s="235"/>
      <c r="C218" s="236"/>
      <c r="D218" s="225" t="s">
        <v>161</v>
      </c>
      <c r="E218" s="237" t="s">
        <v>19</v>
      </c>
      <c r="F218" s="238" t="s">
        <v>174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82</v>
      </c>
      <c r="AV218" s="14" t="s">
        <v>80</v>
      </c>
      <c r="AW218" s="14" t="s">
        <v>33</v>
      </c>
      <c r="AX218" s="14" t="s">
        <v>72</v>
      </c>
      <c r="AY218" s="244" t="s">
        <v>145</v>
      </c>
    </row>
    <row r="219" s="13" customFormat="1">
      <c r="A219" s="13"/>
      <c r="B219" s="223"/>
      <c r="C219" s="224"/>
      <c r="D219" s="225" t="s">
        <v>161</v>
      </c>
      <c r="E219" s="226" t="s">
        <v>19</v>
      </c>
      <c r="F219" s="227" t="s">
        <v>281</v>
      </c>
      <c r="G219" s="224"/>
      <c r="H219" s="228">
        <v>18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161</v>
      </c>
      <c r="AU219" s="234" t="s">
        <v>82</v>
      </c>
      <c r="AV219" s="13" t="s">
        <v>82</v>
      </c>
      <c r="AW219" s="13" t="s">
        <v>33</v>
      </c>
      <c r="AX219" s="13" t="s">
        <v>72</v>
      </c>
      <c r="AY219" s="234" t="s">
        <v>145</v>
      </c>
    </row>
    <row r="220" s="14" customFormat="1">
      <c r="A220" s="14"/>
      <c r="B220" s="235"/>
      <c r="C220" s="236"/>
      <c r="D220" s="225" t="s">
        <v>161</v>
      </c>
      <c r="E220" s="237" t="s">
        <v>19</v>
      </c>
      <c r="F220" s="238" t="s">
        <v>172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82</v>
      </c>
      <c r="AV220" s="14" t="s">
        <v>80</v>
      </c>
      <c r="AW220" s="14" t="s">
        <v>33</v>
      </c>
      <c r="AX220" s="14" t="s">
        <v>72</v>
      </c>
      <c r="AY220" s="244" t="s">
        <v>145</v>
      </c>
    </row>
    <row r="221" s="13" customFormat="1">
      <c r="A221" s="13"/>
      <c r="B221" s="223"/>
      <c r="C221" s="224"/>
      <c r="D221" s="225" t="s">
        <v>161</v>
      </c>
      <c r="E221" s="226" t="s">
        <v>19</v>
      </c>
      <c r="F221" s="227" t="s">
        <v>299</v>
      </c>
      <c r="G221" s="224"/>
      <c r="H221" s="228">
        <v>20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161</v>
      </c>
      <c r="AU221" s="234" t="s">
        <v>82</v>
      </c>
      <c r="AV221" s="13" t="s">
        <v>82</v>
      </c>
      <c r="AW221" s="13" t="s">
        <v>33</v>
      </c>
      <c r="AX221" s="13" t="s">
        <v>72</v>
      </c>
      <c r="AY221" s="234" t="s">
        <v>145</v>
      </c>
    </row>
    <row r="222" s="14" customFormat="1">
      <c r="A222" s="14"/>
      <c r="B222" s="235"/>
      <c r="C222" s="236"/>
      <c r="D222" s="225" t="s">
        <v>161</v>
      </c>
      <c r="E222" s="237" t="s">
        <v>19</v>
      </c>
      <c r="F222" s="238" t="s">
        <v>170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161</v>
      </c>
      <c r="AU222" s="244" t="s">
        <v>82</v>
      </c>
      <c r="AV222" s="14" t="s">
        <v>80</v>
      </c>
      <c r="AW222" s="14" t="s">
        <v>33</v>
      </c>
      <c r="AX222" s="14" t="s">
        <v>72</v>
      </c>
      <c r="AY222" s="244" t="s">
        <v>145</v>
      </c>
    </row>
    <row r="223" s="13" customFormat="1">
      <c r="A223" s="13"/>
      <c r="B223" s="223"/>
      <c r="C223" s="224"/>
      <c r="D223" s="225" t="s">
        <v>161</v>
      </c>
      <c r="E223" s="226" t="s">
        <v>19</v>
      </c>
      <c r="F223" s="227" t="s">
        <v>230</v>
      </c>
      <c r="G223" s="224"/>
      <c r="H223" s="228">
        <v>11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161</v>
      </c>
      <c r="AU223" s="234" t="s">
        <v>82</v>
      </c>
      <c r="AV223" s="13" t="s">
        <v>82</v>
      </c>
      <c r="AW223" s="13" t="s">
        <v>33</v>
      </c>
      <c r="AX223" s="13" t="s">
        <v>72</v>
      </c>
      <c r="AY223" s="234" t="s">
        <v>145</v>
      </c>
    </row>
    <row r="224" s="15" customFormat="1">
      <c r="A224" s="15"/>
      <c r="B224" s="245"/>
      <c r="C224" s="246"/>
      <c r="D224" s="225" t="s">
        <v>161</v>
      </c>
      <c r="E224" s="247" t="s">
        <v>19</v>
      </c>
      <c r="F224" s="248" t="s">
        <v>176</v>
      </c>
      <c r="G224" s="246"/>
      <c r="H224" s="249">
        <v>117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5" t="s">
        <v>161</v>
      </c>
      <c r="AU224" s="255" t="s">
        <v>82</v>
      </c>
      <c r="AV224" s="15" t="s">
        <v>152</v>
      </c>
      <c r="AW224" s="15" t="s">
        <v>33</v>
      </c>
      <c r="AX224" s="15" t="s">
        <v>80</v>
      </c>
      <c r="AY224" s="255" t="s">
        <v>145</v>
      </c>
    </row>
    <row r="225" s="2" customFormat="1" ht="16.5" customHeight="1">
      <c r="A225" s="39"/>
      <c r="B225" s="40"/>
      <c r="C225" s="205" t="s">
        <v>336</v>
      </c>
      <c r="D225" s="205" t="s">
        <v>148</v>
      </c>
      <c r="E225" s="206" t="s">
        <v>337</v>
      </c>
      <c r="F225" s="207" t="s">
        <v>338</v>
      </c>
      <c r="G225" s="208" t="s">
        <v>156</v>
      </c>
      <c r="H225" s="209">
        <v>180.81999999999999</v>
      </c>
      <c r="I225" s="210"/>
      <c r="J225" s="211">
        <f>ROUND(I225*H225,2)</f>
        <v>0</v>
      </c>
      <c r="K225" s="207" t="s">
        <v>157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0.035299999999999998</v>
      </c>
      <c r="T225" s="215">
        <f>S225*H225</f>
        <v>6.3829459999999996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265</v>
      </c>
      <c r="AT225" s="216" t="s">
        <v>148</v>
      </c>
      <c r="AU225" s="216" t="s">
        <v>82</v>
      </c>
      <c r="AY225" s="18" t="s">
        <v>145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265</v>
      </c>
      <c r="BM225" s="216" t="s">
        <v>339</v>
      </c>
    </row>
    <row r="226" s="2" customFormat="1">
      <c r="A226" s="39"/>
      <c r="B226" s="40"/>
      <c r="C226" s="41"/>
      <c r="D226" s="218" t="s">
        <v>159</v>
      </c>
      <c r="E226" s="41"/>
      <c r="F226" s="219" t="s">
        <v>340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159</v>
      </c>
      <c r="AU226" s="18" t="s">
        <v>82</v>
      </c>
    </row>
    <row r="227" s="14" customFormat="1">
      <c r="A227" s="14"/>
      <c r="B227" s="235"/>
      <c r="C227" s="236"/>
      <c r="D227" s="225" t="s">
        <v>161</v>
      </c>
      <c r="E227" s="237" t="s">
        <v>19</v>
      </c>
      <c r="F227" s="238" t="s">
        <v>341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161</v>
      </c>
      <c r="AU227" s="244" t="s">
        <v>82</v>
      </c>
      <c r="AV227" s="14" t="s">
        <v>80</v>
      </c>
      <c r="AW227" s="14" t="s">
        <v>33</v>
      </c>
      <c r="AX227" s="14" t="s">
        <v>72</v>
      </c>
      <c r="AY227" s="244" t="s">
        <v>145</v>
      </c>
    </row>
    <row r="228" s="13" customFormat="1">
      <c r="A228" s="13"/>
      <c r="B228" s="223"/>
      <c r="C228" s="224"/>
      <c r="D228" s="225" t="s">
        <v>161</v>
      </c>
      <c r="E228" s="226" t="s">
        <v>19</v>
      </c>
      <c r="F228" s="227" t="s">
        <v>342</v>
      </c>
      <c r="G228" s="224"/>
      <c r="H228" s="228">
        <v>180.81999999999999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161</v>
      </c>
      <c r="AU228" s="234" t="s">
        <v>82</v>
      </c>
      <c r="AV228" s="13" t="s">
        <v>82</v>
      </c>
      <c r="AW228" s="13" t="s">
        <v>33</v>
      </c>
      <c r="AX228" s="13" t="s">
        <v>80</v>
      </c>
      <c r="AY228" s="234" t="s">
        <v>145</v>
      </c>
    </row>
    <row r="229" s="12" customFormat="1" ht="22.8" customHeight="1">
      <c r="A229" s="12"/>
      <c r="B229" s="189"/>
      <c r="C229" s="190"/>
      <c r="D229" s="191" t="s">
        <v>71</v>
      </c>
      <c r="E229" s="203" t="s">
        <v>343</v>
      </c>
      <c r="F229" s="203" t="s">
        <v>344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SUM(P230:P244)</f>
        <v>0</v>
      </c>
      <c r="Q229" s="197"/>
      <c r="R229" s="198">
        <f>SUM(R230:R244)</f>
        <v>0</v>
      </c>
      <c r="S229" s="197"/>
      <c r="T229" s="199">
        <f>SUM(T230:T244)</f>
        <v>0.76350000000000007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82</v>
      </c>
      <c r="AT229" s="201" t="s">
        <v>71</v>
      </c>
      <c r="AU229" s="201" t="s">
        <v>80</v>
      </c>
      <c r="AY229" s="200" t="s">
        <v>145</v>
      </c>
      <c r="BK229" s="202">
        <f>SUM(BK230:BK244)</f>
        <v>0</v>
      </c>
    </row>
    <row r="230" s="2" customFormat="1" ht="16.5" customHeight="1">
      <c r="A230" s="39"/>
      <c r="B230" s="40"/>
      <c r="C230" s="205" t="s">
        <v>345</v>
      </c>
      <c r="D230" s="205" t="s">
        <v>148</v>
      </c>
      <c r="E230" s="206" t="s">
        <v>346</v>
      </c>
      <c r="F230" s="207" t="s">
        <v>347</v>
      </c>
      <c r="G230" s="208" t="s">
        <v>156</v>
      </c>
      <c r="H230" s="209">
        <v>238.5</v>
      </c>
      <c r="I230" s="210"/>
      <c r="J230" s="211">
        <f>ROUND(I230*H230,2)</f>
        <v>0</v>
      </c>
      <c r="K230" s="207" t="s">
        <v>157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0.0030000000000000001</v>
      </c>
      <c r="T230" s="215">
        <f>S230*H230</f>
        <v>0.71550000000000002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265</v>
      </c>
      <c r="AT230" s="216" t="s">
        <v>148</v>
      </c>
      <c r="AU230" s="216" t="s">
        <v>82</v>
      </c>
      <c r="AY230" s="18" t="s">
        <v>145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265</v>
      </c>
      <c r="BM230" s="216" t="s">
        <v>348</v>
      </c>
    </row>
    <row r="231" s="2" customFormat="1">
      <c r="A231" s="39"/>
      <c r="B231" s="40"/>
      <c r="C231" s="41"/>
      <c r="D231" s="218" t="s">
        <v>159</v>
      </c>
      <c r="E231" s="41"/>
      <c r="F231" s="219" t="s">
        <v>349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159</v>
      </c>
      <c r="AU231" s="18" t="s">
        <v>82</v>
      </c>
    </row>
    <row r="232" s="14" customFormat="1">
      <c r="A232" s="14"/>
      <c r="B232" s="235"/>
      <c r="C232" s="236"/>
      <c r="D232" s="225" t="s">
        <v>161</v>
      </c>
      <c r="E232" s="237" t="s">
        <v>19</v>
      </c>
      <c r="F232" s="238" t="s">
        <v>350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161</v>
      </c>
      <c r="AU232" s="244" t="s">
        <v>82</v>
      </c>
      <c r="AV232" s="14" t="s">
        <v>80</v>
      </c>
      <c r="AW232" s="14" t="s">
        <v>33</v>
      </c>
      <c r="AX232" s="14" t="s">
        <v>72</v>
      </c>
      <c r="AY232" s="244" t="s">
        <v>145</v>
      </c>
    </row>
    <row r="233" s="13" customFormat="1">
      <c r="A233" s="13"/>
      <c r="B233" s="223"/>
      <c r="C233" s="224"/>
      <c r="D233" s="225" t="s">
        <v>161</v>
      </c>
      <c r="E233" s="226" t="s">
        <v>19</v>
      </c>
      <c r="F233" s="227" t="s">
        <v>312</v>
      </c>
      <c r="G233" s="224"/>
      <c r="H233" s="228">
        <v>238.5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161</v>
      </c>
      <c r="AU233" s="234" t="s">
        <v>82</v>
      </c>
      <c r="AV233" s="13" t="s">
        <v>82</v>
      </c>
      <c r="AW233" s="13" t="s">
        <v>33</v>
      </c>
      <c r="AX233" s="13" t="s">
        <v>80</v>
      </c>
      <c r="AY233" s="234" t="s">
        <v>145</v>
      </c>
    </row>
    <row r="234" s="2" customFormat="1" ht="16.5" customHeight="1">
      <c r="A234" s="39"/>
      <c r="B234" s="40"/>
      <c r="C234" s="205" t="s">
        <v>351</v>
      </c>
      <c r="D234" s="205" t="s">
        <v>148</v>
      </c>
      <c r="E234" s="206" t="s">
        <v>352</v>
      </c>
      <c r="F234" s="207" t="s">
        <v>353</v>
      </c>
      <c r="G234" s="208" t="s">
        <v>233</v>
      </c>
      <c r="H234" s="209">
        <v>160</v>
      </c>
      <c r="I234" s="210"/>
      <c r="J234" s="211">
        <f>ROUND(I234*H234,2)</f>
        <v>0</v>
      </c>
      <c r="K234" s="207" t="s">
        <v>157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0.00029999999999999997</v>
      </c>
      <c r="T234" s="215">
        <f>S234*H234</f>
        <v>0.047999999999999994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265</v>
      </c>
      <c r="AT234" s="216" t="s">
        <v>148</v>
      </c>
      <c r="AU234" s="216" t="s">
        <v>82</v>
      </c>
      <c r="AY234" s="18" t="s">
        <v>145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265</v>
      </c>
      <c r="BM234" s="216" t="s">
        <v>354</v>
      </c>
    </row>
    <row r="235" s="2" customFormat="1">
      <c r="A235" s="39"/>
      <c r="B235" s="40"/>
      <c r="C235" s="41"/>
      <c r="D235" s="218" t="s">
        <v>159</v>
      </c>
      <c r="E235" s="41"/>
      <c r="F235" s="219" t="s">
        <v>355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159</v>
      </c>
      <c r="AU235" s="18" t="s">
        <v>82</v>
      </c>
    </row>
    <row r="236" s="14" customFormat="1">
      <c r="A236" s="14"/>
      <c r="B236" s="235"/>
      <c r="C236" s="236"/>
      <c r="D236" s="225" t="s">
        <v>161</v>
      </c>
      <c r="E236" s="237" t="s">
        <v>19</v>
      </c>
      <c r="F236" s="238" t="s">
        <v>244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161</v>
      </c>
      <c r="AU236" s="244" t="s">
        <v>82</v>
      </c>
      <c r="AV236" s="14" t="s">
        <v>80</v>
      </c>
      <c r="AW236" s="14" t="s">
        <v>33</v>
      </c>
      <c r="AX236" s="14" t="s">
        <v>72</v>
      </c>
      <c r="AY236" s="244" t="s">
        <v>145</v>
      </c>
    </row>
    <row r="237" s="13" customFormat="1">
      <c r="A237" s="13"/>
      <c r="B237" s="223"/>
      <c r="C237" s="224"/>
      <c r="D237" s="225" t="s">
        <v>161</v>
      </c>
      <c r="E237" s="226" t="s">
        <v>19</v>
      </c>
      <c r="F237" s="227" t="s">
        <v>356</v>
      </c>
      <c r="G237" s="224"/>
      <c r="H237" s="228">
        <v>54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161</v>
      </c>
      <c r="AU237" s="234" t="s">
        <v>82</v>
      </c>
      <c r="AV237" s="13" t="s">
        <v>82</v>
      </c>
      <c r="AW237" s="13" t="s">
        <v>33</v>
      </c>
      <c r="AX237" s="13" t="s">
        <v>72</v>
      </c>
      <c r="AY237" s="234" t="s">
        <v>145</v>
      </c>
    </row>
    <row r="238" s="14" customFormat="1">
      <c r="A238" s="14"/>
      <c r="B238" s="235"/>
      <c r="C238" s="236"/>
      <c r="D238" s="225" t="s">
        <v>161</v>
      </c>
      <c r="E238" s="237" t="s">
        <v>19</v>
      </c>
      <c r="F238" s="238" t="s">
        <v>357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161</v>
      </c>
      <c r="AU238" s="244" t="s">
        <v>82</v>
      </c>
      <c r="AV238" s="14" t="s">
        <v>80</v>
      </c>
      <c r="AW238" s="14" t="s">
        <v>33</v>
      </c>
      <c r="AX238" s="14" t="s">
        <v>72</v>
      </c>
      <c r="AY238" s="244" t="s">
        <v>145</v>
      </c>
    </row>
    <row r="239" s="13" customFormat="1">
      <c r="A239" s="13"/>
      <c r="B239" s="223"/>
      <c r="C239" s="224"/>
      <c r="D239" s="225" t="s">
        <v>161</v>
      </c>
      <c r="E239" s="226" t="s">
        <v>19</v>
      </c>
      <c r="F239" s="227" t="s">
        <v>356</v>
      </c>
      <c r="G239" s="224"/>
      <c r="H239" s="228">
        <v>54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161</v>
      </c>
      <c r="AU239" s="234" t="s">
        <v>82</v>
      </c>
      <c r="AV239" s="13" t="s">
        <v>82</v>
      </c>
      <c r="AW239" s="13" t="s">
        <v>33</v>
      </c>
      <c r="AX239" s="13" t="s">
        <v>72</v>
      </c>
      <c r="AY239" s="234" t="s">
        <v>145</v>
      </c>
    </row>
    <row r="240" s="14" customFormat="1">
      <c r="A240" s="14"/>
      <c r="B240" s="235"/>
      <c r="C240" s="236"/>
      <c r="D240" s="225" t="s">
        <v>161</v>
      </c>
      <c r="E240" s="237" t="s">
        <v>19</v>
      </c>
      <c r="F240" s="238" t="s">
        <v>208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161</v>
      </c>
      <c r="AU240" s="244" t="s">
        <v>82</v>
      </c>
      <c r="AV240" s="14" t="s">
        <v>80</v>
      </c>
      <c r="AW240" s="14" t="s">
        <v>33</v>
      </c>
      <c r="AX240" s="14" t="s">
        <v>72</v>
      </c>
      <c r="AY240" s="244" t="s">
        <v>145</v>
      </c>
    </row>
    <row r="241" s="13" customFormat="1">
      <c r="A241" s="13"/>
      <c r="B241" s="223"/>
      <c r="C241" s="224"/>
      <c r="D241" s="225" t="s">
        <v>161</v>
      </c>
      <c r="E241" s="226" t="s">
        <v>19</v>
      </c>
      <c r="F241" s="227" t="s">
        <v>345</v>
      </c>
      <c r="G241" s="224"/>
      <c r="H241" s="228">
        <v>26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161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145</v>
      </c>
    </row>
    <row r="242" s="14" customFormat="1">
      <c r="A242" s="14"/>
      <c r="B242" s="235"/>
      <c r="C242" s="236"/>
      <c r="D242" s="225" t="s">
        <v>161</v>
      </c>
      <c r="E242" s="237" t="s">
        <v>19</v>
      </c>
      <c r="F242" s="238" t="s">
        <v>221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82</v>
      </c>
      <c r="AV242" s="14" t="s">
        <v>80</v>
      </c>
      <c r="AW242" s="14" t="s">
        <v>33</v>
      </c>
      <c r="AX242" s="14" t="s">
        <v>72</v>
      </c>
      <c r="AY242" s="244" t="s">
        <v>145</v>
      </c>
    </row>
    <row r="243" s="13" customFormat="1">
      <c r="A243" s="13"/>
      <c r="B243" s="223"/>
      <c r="C243" s="224"/>
      <c r="D243" s="225" t="s">
        <v>161</v>
      </c>
      <c r="E243" s="226" t="s">
        <v>19</v>
      </c>
      <c r="F243" s="227" t="s">
        <v>345</v>
      </c>
      <c r="G243" s="224"/>
      <c r="H243" s="228">
        <v>26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161</v>
      </c>
      <c r="AU243" s="234" t="s">
        <v>82</v>
      </c>
      <c r="AV243" s="13" t="s">
        <v>82</v>
      </c>
      <c r="AW243" s="13" t="s">
        <v>33</v>
      </c>
      <c r="AX243" s="13" t="s">
        <v>72</v>
      </c>
      <c r="AY243" s="234" t="s">
        <v>145</v>
      </c>
    </row>
    <row r="244" s="15" customFormat="1">
      <c r="A244" s="15"/>
      <c r="B244" s="245"/>
      <c r="C244" s="246"/>
      <c r="D244" s="225" t="s">
        <v>161</v>
      </c>
      <c r="E244" s="247" t="s">
        <v>19</v>
      </c>
      <c r="F244" s="248" t="s">
        <v>176</v>
      </c>
      <c r="G244" s="246"/>
      <c r="H244" s="249">
        <v>160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5" t="s">
        <v>161</v>
      </c>
      <c r="AU244" s="255" t="s">
        <v>82</v>
      </c>
      <c r="AV244" s="15" t="s">
        <v>152</v>
      </c>
      <c r="AW244" s="15" t="s">
        <v>33</v>
      </c>
      <c r="AX244" s="15" t="s">
        <v>80</v>
      </c>
      <c r="AY244" s="255" t="s">
        <v>145</v>
      </c>
    </row>
    <row r="245" s="12" customFormat="1" ht="22.8" customHeight="1">
      <c r="A245" s="12"/>
      <c r="B245" s="189"/>
      <c r="C245" s="190"/>
      <c r="D245" s="191" t="s">
        <v>71</v>
      </c>
      <c r="E245" s="203" t="s">
        <v>358</v>
      </c>
      <c r="F245" s="203" t="s">
        <v>359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SUM(P246:P249)</f>
        <v>0</v>
      </c>
      <c r="Q245" s="197"/>
      <c r="R245" s="198">
        <f>SUM(R246:R249)</f>
        <v>0</v>
      </c>
      <c r="S245" s="197"/>
      <c r="T245" s="199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82</v>
      </c>
      <c r="AT245" s="201" t="s">
        <v>71</v>
      </c>
      <c r="AU245" s="201" t="s">
        <v>80</v>
      </c>
      <c r="AY245" s="200" t="s">
        <v>145</v>
      </c>
      <c r="BK245" s="202">
        <f>SUM(BK246:BK249)</f>
        <v>0</v>
      </c>
    </row>
    <row r="246" s="2" customFormat="1" ht="16.5" customHeight="1">
      <c r="A246" s="39"/>
      <c r="B246" s="40"/>
      <c r="C246" s="205" t="s">
        <v>360</v>
      </c>
      <c r="D246" s="205" t="s">
        <v>148</v>
      </c>
      <c r="E246" s="206" t="s">
        <v>361</v>
      </c>
      <c r="F246" s="207" t="s">
        <v>362</v>
      </c>
      <c r="G246" s="208" t="s">
        <v>156</v>
      </c>
      <c r="H246" s="209">
        <v>15.539999999999999</v>
      </c>
      <c r="I246" s="210"/>
      <c r="J246" s="211">
        <f>ROUND(I246*H246,2)</f>
        <v>0</v>
      </c>
      <c r="K246" s="207" t="s">
        <v>157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265</v>
      </c>
      <c r="AT246" s="216" t="s">
        <v>148</v>
      </c>
      <c r="AU246" s="216" t="s">
        <v>82</v>
      </c>
      <c r="AY246" s="18" t="s">
        <v>145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265</v>
      </c>
      <c r="BM246" s="216" t="s">
        <v>363</v>
      </c>
    </row>
    <row r="247" s="2" customFormat="1">
      <c r="A247" s="39"/>
      <c r="B247" s="40"/>
      <c r="C247" s="41"/>
      <c r="D247" s="218" t="s">
        <v>159</v>
      </c>
      <c r="E247" s="41"/>
      <c r="F247" s="219" t="s">
        <v>364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159</v>
      </c>
      <c r="AU247" s="18" t="s">
        <v>82</v>
      </c>
    </row>
    <row r="248" s="14" customFormat="1">
      <c r="A248" s="14"/>
      <c r="B248" s="235"/>
      <c r="C248" s="236"/>
      <c r="D248" s="225" t="s">
        <v>161</v>
      </c>
      <c r="E248" s="237" t="s">
        <v>19</v>
      </c>
      <c r="F248" s="238" t="s">
        <v>168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161</v>
      </c>
      <c r="AU248" s="244" t="s">
        <v>82</v>
      </c>
      <c r="AV248" s="14" t="s">
        <v>80</v>
      </c>
      <c r="AW248" s="14" t="s">
        <v>33</v>
      </c>
      <c r="AX248" s="14" t="s">
        <v>72</v>
      </c>
      <c r="AY248" s="244" t="s">
        <v>145</v>
      </c>
    </row>
    <row r="249" s="13" customFormat="1">
      <c r="A249" s="13"/>
      <c r="B249" s="223"/>
      <c r="C249" s="224"/>
      <c r="D249" s="225" t="s">
        <v>161</v>
      </c>
      <c r="E249" s="226" t="s">
        <v>19</v>
      </c>
      <c r="F249" s="227" t="s">
        <v>365</v>
      </c>
      <c r="G249" s="224"/>
      <c r="H249" s="228">
        <v>15.539999999999999</v>
      </c>
      <c r="I249" s="229"/>
      <c r="J249" s="224"/>
      <c r="K249" s="224"/>
      <c r="L249" s="230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161</v>
      </c>
      <c r="AU249" s="234" t="s">
        <v>82</v>
      </c>
      <c r="AV249" s="13" t="s">
        <v>82</v>
      </c>
      <c r="AW249" s="13" t="s">
        <v>33</v>
      </c>
      <c r="AX249" s="13" t="s">
        <v>80</v>
      </c>
      <c r="AY249" s="234" t="s">
        <v>145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t2rmNbDHLt817TCa1rODhGiUazjjG50cVYMdDT3YFeTzy6D8E2n8kIN3w8hQDGu/B0Hti2kihG7rp7GKBpjQ+Q==" hashValue="nCBlGPfFT40Qr1do8RL3nJ4QEfkvyjEu4TPk1+NycRktiA6FEP2ddzOOXkT/4M/gdJhe+azBh8NUno2xF/ZKvA==" algorithmName="SHA-512" password="C75F"/>
  <autoFilter ref="C90:K24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1/949101111"/>
    <hyperlink ref="F99" r:id="rId2" display="https://podminky.urs.cz/item/CS_URS_2022_01/962031133"/>
    <hyperlink ref="F110" r:id="rId3" display="https://podminky.urs.cz/item/CS_URS_2022_01/962032431"/>
    <hyperlink ref="F114" r:id="rId4" display="https://podminky.urs.cz/item/CS_URS_2022_01/962042320"/>
    <hyperlink ref="F118" r:id="rId5" display="https://podminky.urs.cz/item/CS_URS_2022_01/962052210"/>
    <hyperlink ref="F125" r:id="rId6" display="https://podminky.urs.cz/item/CS_URS_2022_01/968072455"/>
    <hyperlink ref="F136" r:id="rId7" display="https://podminky.urs.cz/item/CS_URS_2022_01/968082016"/>
    <hyperlink ref="F141" r:id="rId8" display="https://podminky.urs.cz/item/CS_URS_2022_01/968082018"/>
    <hyperlink ref="F149" r:id="rId9" display="https://podminky.urs.cz/item/CS_URS_2022_01/974042553"/>
    <hyperlink ref="F153" r:id="rId10" display="https://podminky.urs.cz/item/CS_URS_2022_01/978059541"/>
    <hyperlink ref="F161" r:id="rId11" display="https://podminky.urs.cz/item/CS_URS_2022_01/997013111"/>
    <hyperlink ref="F163" r:id="rId12" display="https://podminky.urs.cz/item/CS_URS_2022_01/997013501"/>
    <hyperlink ref="F165" r:id="rId13" display="https://podminky.urs.cz/item/CS_URS_2022_01/997013509"/>
    <hyperlink ref="F169" r:id="rId14" display="https://podminky.urs.cz/item/CS_URS_2022_01/997013609"/>
    <hyperlink ref="F172" r:id="rId15" display="https://podminky.urs.cz/item/CS_URS_2022_01/997013631"/>
    <hyperlink ref="F177" r:id="rId16" display="https://podminky.urs.cz/item/CS_URS_2022_01/712363803"/>
    <hyperlink ref="F187" r:id="rId17" display="https://podminky.urs.cz/item/CS_URS_2022_01/713141843"/>
    <hyperlink ref="F190" r:id="rId18" display="https://podminky.urs.cz/item/CS_URS_2022_01/763121811"/>
    <hyperlink ref="F194" r:id="rId19" display="https://podminky.urs.cz/item/CS_URS_2022_01/763131821"/>
    <hyperlink ref="F202" r:id="rId20" display="https://podminky.urs.cz/item/CS_URS_2022_01/764002851"/>
    <hyperlink ref="F207" r:id="rId21" display="https://podminky.urs.cz/item/CS_URS_2022_01/766441811"/>
    <hyperlink ref="F215" r:id="rId22" display="https://podminky.urs.cz/item/CS_URS_2022_01/771473810"/>
    <hyperlink ref="F226" r:id="rId23" display="https://podminky.urs.cz/item/CS_URS_2022_01/771573810"/>
    <hyperlink ref="F231" r:id="rId24" display="https://podminky.urs.cz/item/CS_URS_2022_01/776201812"/>
    <hyperlink ref="F235" r:id="rId25" display="https://podminky.urs.cz/item/CS_URS_2022_01/776410811"/>
    <hyperlink ref="F247" r:id="rId26" display="https://podminky.urs.cz/item/CS_URS_2022_01/783806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ROUND(J102,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ROUND((SUM(BE102:BE764)),  2)</f>
        <v>0</v>
      </c>
      <c r="G33" s="39"/>
      <c r="H33" s="39"/>
      <c r="I33" s="149">
        <v>0.20999999999999999</v>
      </c>
      <c r="J33" s="148">
        <f>ROUND(((SUM(BE102:BE764))*I33),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ROUND((SUM(BF102:BF764)),  2)</f>
        <v>0</v>
      </c>
      <c r="G34" s="39"/>
      <c r="H34" s="39"/>
      <c r="I34" s="149">
        <v>0.14999999999999999</v>
      </c>
      <c r="J34" s="148">
        <f>ROUND(((SUM(BF102:BF764))*I34),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ROUND((SUM(BG102:BG764)),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ROUND((SUM(BH102:BH764)),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ROUND((SUM(BI102:BI764)),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01.1b - Stavební část - nové konstrukce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J102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J103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367</v>
      </c>
      <c r="E61" s="175"/>
      <c r="F61" s="175"/>
      <c r="G61" s="175"/>
      <c r="H61" s="175"/>
      <c r="I61" s="175"/>
      <c r="J61" s="176">
        <f>J104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368</v>
      </c>
      <c r="E62" s="175"/>
      <c r="F62" s="175"/>
      <c r="G62" s="175"/>
      <c r="H62" s="175"/>
      <c r="I62" s="175"/>
      <c r="J62" s="176">
        <f>J131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369</v>
      </c>
      <c r="E63" s="175"/>
      <c r="F63" s="175"/>
      <c r="G63" s="175"/>
      <c r="H63" s="175"/>
      <c r="I63" s="175"/>
      <c r="J63" s="176">
        <f>J158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370</v>
      </c>
      <c r="E64" s="175"/>
      <c r="F64" s="175"/>
      <c r="G64" s="175"/>
      <c r="H64" s="175"/>
      <c r="I64" s="175"/>
      <c r="J64" s="176">
        <f>J246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371</v>
      </c>
      <c r="E65" s="175"/>
      <c r="F65" s="175"/>
      <c r="G65" s="175"/>
      <c r="H65" s="175"/>
      <c r="I65" s="175"/>
      <c r="J65" s="176">
        <f>J382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119</v>
      </c>
      <c r="E66" s="175"/>
      <c r="F66" s="175"/>
      <c r="G66" s="175"/>
      <c r="H66" s="175"/>
      <c r="I66" s="175"/>
      <c r="J66" s="176">
        <f>J386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120</v>
      </c>
      <c r="E67" s="175"/>
      <c r="F67" s="175"/>
      <c r="G67" s="175"/>
      <c r="H67" s="175"/>
      <c r="I67" s="175"/>
      <c r="J67" s="176">
        <f>J403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372</v>
      </c>
      <c r="E68" s="175"/>
      <c r="F68" s="175"/>
      <c r="G68" s="175"/>
      <c r="H68" s="175"/>
      <c r="I68" s="175"/>
      <c r="J68" s="176">
        <f>J414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121</v>
      </c>
      <c r="E69" s="169"/>
      <c r="F69" s="169"/>
      <c r="G69" s="169"/>
      <c r="H69" s="169"/>
      <c r="I69" s="169"/>
      <c r="J69" s="170">
        <f>J417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122</v>
      </c>
      <c r="E70" s="175"/>
      <c r="F70" s="175"/>
      <c r="G70" s="175"/>
      <c r="H70" s="175"/>
      <c r="I70" s="175"/>
      <c r="J70" s="176">
        <f>J418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373</v>
      </c>
      <c r="E71" s="175"/>
      <c r="F71" s="175"/>
      <c r="G71" s="175"/>
      <c r="H71" s="175"/>
      <c r="I71" s="175"/>
      <c r="J71" s="176">
        <f>J431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374</v>
      </c>
      <c r="E72" s="175"/>
      <c r="F72" s="175"/>
      <c r="G72" s="175"/>
      <c r="H72" s="175"/>
      <c r="I72" s="175"/>
      <c r="J72" s="176">
        <f>J433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124</v>
      </c>
      <c r="E73" s="175"/>
      <c r="F73" s="175"/>
      <c r="G73" s="175"/>
      <c r="H73" s="175"/>
      <c r="I73" s="175"/>
      <c r="J73" s="176">
        <f>J435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125</v>
      </c>
      <c r="E74" s="175"/>
      <c r="F74" s="175"/>
      <c r="G74" s="175"/>
      <c r="H74" s="175"/>
      <c r="I74" s="175"/>
      <c r="J74" s="176">
        <f>J469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126</v>
      </c>
      <c r="E75" s="175"/>
      <c r="F75" s="175"/>
      <c r="G75" s="175"/>
      <c r="H75" s="175"/>
      <c r="I75" s="175"/>
      <c r="J75" s="176">
        <f>J476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375</v>
      </c>
      <c r="E76" s="175"/>
      <c r="F76" s="175"/>
      <c r="G76" s="175"/>
      <c r="H76" s="175"/>
      <c r="I76" s="175"/>
      <c r="J76" s="176">
        <f>J532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127</v>
      </c>
      <c r="E77" s="175"/>
      <c r="F77" s="175"/>
      <c r="G77" s="175"/>
      <c r="H77" s="175"/>
      <c r="I77" s="175"/>
      <c r="J77" s="176">
        <f>J554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128</v>
      </c>
      <c r="E78" s="175"/>
      <c r="F78" s="175"/>
      <c r="G78" s="175"/>
      <c r="H78" s="175"/>
      <c r="I78" s="175"/>
      <c r="J78" s="176">
        <f>J598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376</v>
      </c>
      <c r="E79" s="175"/>
      <c r="F79" s="175"/>
      <c r="G79" s="175"/>
      <c r="H79" s="175"/>
      <c r="I79" s="175"/>
      <c r="J79" s="176">
        <f>J653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129</v>
      </c>
      <c r="E80" s="175"/>
      <c r="F80" s="175"/>
      <c r="G80" s="175"/>
      <c r="H80" s="175"/>
      <c r="I80" s="175"/>
      <c r="J80" s="176">
        <f>J695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377</v>
      </c>
      <c r="E81" s="175"/>
      <c r="F81" s="175"/>
      <c r="G81" s="175"/>
      <c r="H81" s="175"/>
      <c r="I81" s="175"/>
      <c r="J81" s="176">
        <f>J702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6"/>
      <c r="C82" s="167"/>
      <c r="D82" s="168" t="s">
        <v>378</v>
      </c>
      <c r="E82" s="169"/>
      <c r="F82" s="169"/>
      <c r="G82" s="169"/>
      <c r="H82" s="169"/>
      <c r="I82" s="169"/>
      <c r="J82" s="170">
        <f>J763</f>
        <v>0</v>
      </c>
      <c r="K82" s="167"/>
      <c r="L82" s="17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130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61" t="str">
        <f>E7</f>
        <v>UHK-Objekt E-Stavební úpravy pracoviště centra terénní archeologie - 1. Etapa</v>
      </c>
      <c r="F92" s="33"/>
      <c r="G92" s="33"/>
      <c r="H92" s="33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112</v>
      </c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E9</f>
        <v>SO 01.1b - Stavební část - nové konstrukce</v>
      </c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F12</f>
        <v>Hradec Králové</v>
      </c>
      <c r="G96" s="41"/>
      <c r="H96" s="41"/>
      <c r="I96" s="33" t="s">
        <v>23</v>
      </c>
      <c r="J96" s="73" t="str">
        <f>IF(J12="","",J12)</f>
        <v>22. 6. 2022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5.65" customHeight="1">
      <c r="A98" s="39"/>
      <c r="B98" s="40"/>
      <c r="C98" s="33" t="s">
        <v>25</v>
      </c>
      <c r="D98" s="41"/>
      <c r="E98" s="41"/>
      <c r="F98" s="28" t="str">
        <f>E15</f>
        <v>Univerzita Hradec Králové</v>
      </c>
      <c r="G98" s="41"/>
      <c r="H98" s="41"/>
      <c r="I98" s="33" t="s">
        <v>31</v>
      </c>
      <c r="J98" s="37" t="str">
        <f>E21</f>
        <v>Fplan projekty a stavby s. r. o.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29</v>
      </c>
      <c r="D99" s="41"/>
      <c r="E99" s="41"/>
      <c r="F99" s="28" t="str">
        <f>IF(E18="","",E18)</f>
        <v>Vyplň údaj</v>
      </c>
      <c r="G99" s="41"/>
      <c r="H99" s="41"/>
      <c r="I99" s="33" t="s">
        <v>34</v>
      </c>
      <c r="J99" s="37" t="str">
        <f>E24</f>
        <v xml:space="preserve"> 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78"/>
      <c r="B101" s="179"/>
      <c r="C101" s="180" t="s">
        <v>131</v>
      </c>
      <c r="D101" s="181" t="s">
        <v>57</v>
      </c>
      <c r="E101" s="181" t="s">
        <v>53</v>
      </c>
      <c r="F101" s="181" t="s">
        <v>54</v>
      </c>
      <c r="G101" s="181" t="s">
        <v>132</v>
      </c>
      <c r="H101" s="181" t="s">
        <v>133</v>
      </c>
      <c r="I101" s="181" t="s">
        <v>134</v>
      </c>
      <c r="J101" s="181" t="s">
        <v>116</v>
      </c>
      <c r="K101" s="182" t="s">
        <v>135</v>
      </c>
      <c r="L101" s="183"/>
      <c r="M101" s="93" t="s">
        <v>19</v>
      </c>
      <c r="N101" s="94" t="s">
        <v>42</v>
      </c>
      <c r="O101" s="94" t="s">
        <v>136</v>
      </c>
      <c r="P101" s="94" t="s">
        <v>137</v>
      </c>
      <c r="Q101" s="94" t="s">
        <v>138</v>
      </c>
      <c r="R101" s="94" t="s">
        <v>139</v>
      </c>
      <c r="S101" s="94" t="s">
        <v>140</v>
      </c>
      <c r="T101" s="95" t="s">
        <v>141</v>
      </c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</row>
    <row r="102" s="2" customFormat="1" ht="22.8" customHeight="1">
      <c r="A102" s="39"/>
      <c r="B102" s="40"/>
      <c r="C102" s="100" t="s">
        <v>142</v>
      </c>
      <c r="D102" s="41"/>
      <c r="E102" s="41"/>
      <c r="F102" s="41"/>
      <c r="G102" s="41"/>
      <c r="H102" s="41"/>
      <c r="I102" s="41"/>
      <c r="J102" s="184">
        <f>BK102</f>
        <v>0</v>
      </c>
      <c r="K102" s="41"/>
      <c r="L102" s="45"/>
      <c r="M102" s="96"/>
      <c r="N102" s="185"/>
      <c r="O102" s="97"/>
      <c r="P102" s="186">
        <f>P103+P417+P763</f>
        <v>0</v>
      </c>
      <c r="Q102" s="97"/>
      <c r="R102" s="186">
        <f>R103+R417+R763</f>
        <v>51.716848339999999</v>
      </c>
      <c r="S102" s="97"/>
      <c r="T102" s="187">
        <f>T103+T417+T763</f>
        <v>2.2517499999999999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71</v>
      </c>
      <c r="AU102" s="18" t="s">
        <v>117</v>
      </c>
      <c r="BK102" s="188">
        <f>BK103+BK417+BK763</f>
        <v>0</v>
      </c>
    </row>
    <row r="103" s="12" customFormat="1" ht="25.92" customHeight="1">
      <c r="A103" s="12"/>
      <c r="B103" s="189"/>
      <c r="C103" s="190"/>
      <c r="D103" s="191" t="s">
        <v>71</v>
      </c>
      <c r="E103" s="192" t="s">
        <v>143</v>
      </c>
      <c r="F103" s="192" t="s">
        <v>144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P104+P131+P158+P246+P382+P386+P403+P414</f>
        <v>0</v>
      </c>
      <c r="Q103" s="197"/>
      <c r="R103" s="198">
        <f>R104+R131+R158+R246+R382+R386+R403+R414</f>
        <v>35.4058128</v>
      </c>
      <c r="S103" s="197"/>
      <c r="T103" s="199">
        <f>T104+T131+T158+T246+T382+T386+T403+T414</f>
        <v>2.2517499999999999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80</v>
      </c>
      <c r="AT103" s="201" t="s">
        <v>71</v>
      </c>
      <c r="AU103" s="201" t="s">
        <v>72</v>
      </c>
      <c r="AY103" s="200" t="s">
        <v>145</v>
      </c>
      <c r="BK103" s="202">
        <f>BK104+BK131+BK158+BK246+BK382+BK386+BK403+BK414</f>
        <v>0</v>
      </c>
    </row>
    <row r="104" s="12" customFormat="1" ht="22.8" customHeight="1">
      <c r="A104" s="12"/>
      <c r="B104" s="189"/>
      <c r="C104" s="190"/>
      <c r="D104" s="191" t="s">
        <v>71</v>
      </c>
      <c r="E104" s="203" t="s">
        <v>80</v>
      </c>
      <c r="F104" s="203" t="s">
        <v>379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SUM(P105:P130)</f>
        <v>0</v>
      </c>
      <c r="Q104" s="197"/>
      <c r="R104" s="198">
        <f>SUM(R105:R130)</f>
        <v>0</v>
      </c>
      <c r="S104" s="197"/>
      <c r="T104" s="199">
        <f>SUM(T105:T130)</f>
        <v>0.80275000000000007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80</v>
      </c>
      <c r="AY104" s="200" t="s">
        <v>145</v>
      </c>
      <c r="BK104" s="202">
        <f>SUM(BK105:BK130)</f>
        <v>0</v>
      </c>
    </row>
    <row r="105" s="2" customFormat="1" ht="33" customHeight="1">
      <c r="A105" s="39"/>
      <c r="B105" s="40"/>
      <c r="C105" s="205" t="s">
        <v>80</v>
      </c>
      <c r="D105" s="205" t="s">
        <v>148</v>
      </c>
      <c r="E105" s="206" t="s">
        <v>380</v>
      </c>
      <c r="F105" s="207" t="s">
        <v>381</v>
      </c>
      <c r="G105" s="208" t="s">
        <v>156</v>
      </c>
      <c r="H105" s="209">
        <v>2.4700000000000002</v>
      </c>
      <c r="I105" s="210"/>
      <c r="J105" s="211">
        <f>ROUND(I105*H105,2)</f>
        <v>0</v>
      </c>
      <c r="K105" s="207" t="s">
        <v>157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0.32500000000000001</v>
      </c>
      <c r="T105" s="215">
        <f>S105*H105</f>
        <v>0.80275000000000007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82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382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383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82</v>
      </c>
    </row>
    <row r="107" s="14" customFormat="1">
      <c r="A107" s="14"/>
      <c r="B107" s="235"/>
      <c r="C107" s="236"/>
      <c r="D107" s="225" t="s">
        <v>161</v>
      </c>
      <c r="E107" s="237" t="s">
        <v>19</v>
      </c>
      <c r="F107" s="238" t="s">
        <v>384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82</v>
      </c>
      <c r="AV107" s="14" t="s">
        <v>80</v>
      </c>
      <c r="AW107" s="14" t="s">
        <v>33</v>
      </c>
      <c r="AX107" s="14" t="s">
        <v>72</v>
      </c>
      <c r="AY107" s="244" t="s">
        <v>145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385</v>
      </c>
      <c r="G108" s="224"/>
      <c r="H108" s="228">
        <v>2.4700000000000002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161</v>
      </c>
      <c r="AU108" s="234" t="s">
        <v>82</v>
      </c>
      <c r="AV108" s="13" t="s">
        <v>82</v>
      </c>
      <c r="AW108" s="13" t="s">
        <v>33</v>
      </c>
      <c r="AX108" s="13" t="s">
        <v>80</v>
      </c>
      <c r="AY108" s="234" t="s">
        <v>145</v>
      </c>
    </row>
    <row r="109" s="2" customFormat="1" ht="24.15" customHeight="1">
      <c r="A109" s="39"/>
      <c r="B109" s="40"/>
      <c r="C109" s="205" t="s">
        <v>82</v>
      </c>
      <c r="D109" s="205" t="s">
        <v>148</v>
      </c>
      <c r="E109" s="206" t="s">
        <v>386</v>
      </c>
      <c r="F109" s="207" t="s">
        <v>387</v>
      </c>
      <c r="G109" s="208" t="s">
        <v>179</v>
      </c>
      <c r="H109" s="209">
        <v>1.383</v>
      </c>
      <c r="I109" s="210"/>
      <c r="J109" s="211">
        <f>ROUND(I109*H109,2)</f>
        <v>0</v>
      </c>
      <c r="K109" s="207" t="s">
        <v>157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388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389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14" customFormat="1">
      <c r="A111" s="14"/>
      <c r="B111" s="235"/>
      <c r="C111" s="236"/>
      <c r="D111" s="225" t="s">
        <v>161</v>
      </c>
      <c r="E111" s="237" t="s">
        <v>19</v>
      </c>
      <c r="F111" s="238" t="s">
        <v>390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82</v>
      </c>
      <c r="AV111" s="14" t="s">
        <v>80</v>
      </c>
      <c r="AW111" s="14" t="s">
        <v>33</v>
      </c>
      <c r="AX111" s="14" t="s">
        <v>72</v>
      </c>
      <c r="AY111" s="244" t="s">
        <v>145</v>
      </c>
    </row>
    <row r="112" s="13" customFormat="1">
      <c r="A112" s="13"/>
      <c r="B112" s="223"/>
      <c r="C112" s="224"/>
      <c r="D112" s="225" t="s">
        <v>161</v>
      </c>
      <c r="E112" s="226" t="s">
        <v>19</v>
      </c>
      <c r="F112" s="227" t="s">
        <v>391</v>
      </c>
      <c r="G112" s="224"/>
      <c r="H112" s="228">
        <v>1.383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161</v>
      </c>
      <c r="AU112" s="234" t="s">
        <v>82</v>
      </c>
      <c r="AV112" s="13" t="s">
        <v>82</v>
      </c>
      <c r="AW112" s="13" t="s">
        <v>33</v>
      </c>
      <c r="AX112" s="13" t="s">
        <v>80</v>
      </c>
      <c r="AY112" s="234" t="s">
        <v>145</v>
      </c>
    </row>
    <row r="113" s="2" customFormat="1" ht="24.15" customHeight="1">
      <c r="A113" s="39"/>
      <c r="B113" s="40"/>
      <c r="C113" s="205" t="s">
        <v>163</v>
      </c>
      <c r="D113" s="205" t="s">
        <v>148</v>
      </c>
      <c r="E113" s="206" t="s">
        <v>392</v>
      </c>
      <c r="F113" s="207" t="s">
        <v>393</v>
      </c>
      <c r="G113" s="208" t="s">
        <v>179</v>
      </c>
      <c r="H113" s="209">
        <v>0.128</v>
      </c>
      <c r="I113" s="210"/>
      <c r="J113" s="211">
        <f>ROUND(I113*H113,2)</f>
        <v>0</v>
      </c>
      <c r="K113" s="207" t="s">
        <v>157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82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394</v>
      </c>
    </row>
    <row r="114" s="2" customFormat="1">
      <c r="A114" s="39"/>
      <c r="B114" s="40"/>
      <c r="C114" s="41"/>
      <c r="D114" s="218" t="s">
        <v>159</v>
      </c>
      <c r="E114" s="41"/>
      <c r="F114" s="219" t="s">
        <v>395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159</v>
      </c>
      <c r="AU114" s="18" t="s">
        <v>82</v>
      </c>
    </row>
    <row r="115" s="14" customFormat="1">
      <c r="A115" s="14"/>
      <c r="B115" s="235"/>
      <c r="C115" s="236"/>
      <c r="D115" s="225" t="s">
        <v>161</v>
      </c>
      <c r="E115" s="237" t="s">
        <v>19</v>
      </c>
      <c r="F115" s="238" t="s">
        <v>396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82</v>
      </c>
      <c r="AV115" s="14" t="s">
        <v>80</v>
      </c>
      <c r="AW115" s="14" t="s">
        <v>33</v>
      </c>
      <c r="AX115" s="14" t="s">
        <v>72</v>
      </c>
      <c r="AY115" s="244" t="s">
        <v>145</v>
      </c>
    </row>
    <row r="116" s="13" customFormat="1">
      <c r="A116" s="13"/>
      <c r="B116" s="223"/>
      <c r="C116" s="224"/>
      <c r="D116" s="225" t="s">
        <v>161</v>
      </c>
      <c r="E116" s="226" t="s">
        <v>19</v>
      </c>
      <c r="F116" s="227" t="s">
        <v>397</v>
      </c>
      <c r="G116" s="224"/>
      <c r="H116" s="228">
        <v>0.128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161</v>
      </c>
      <c r="AU116" s="234" t="s">
        <v>82</v>
      </c>
      <c r="AV116" s="13" t="s">
        <v>82</v>
      </c>
      <c r="AW116" s="13" t="s">
        <v>33</v>
      </c>
      <c r="AX116" s="13" t="s">
        <v>80</v>
      </c>
      <c r="AY116" s="234" t="s">
        <v>145</v>
      </c>
    </row>
    <row r="117" s="2" customFormat="1" ht="37.8" customHeight="1">
      <c r="A117" s="39"/>
      <c r="B117" s="40"/>
      <c r="C117" s="205" t="s">
        <v>152</v>
      </c>
      <c r="D117" s="205" t="s">
        <v>148</v>
      </c>
      <c r="E117" s="206" t="s">
        <v>398</v>
      </c>
      <c r="F117" s="207" t="s">
        <v>399</v>
      </c>
      <c r="G117" s="208" t="s">
        <v>179</v>
      </c>
      <c r="H117" s="209">
        <v>1.5109999999999999</v>
      </c>
      <c r="I117" s="210"/>
      <c r="J117" s="211">
        <f>ROUND(I117*H117,2)</f>
        <v>0</v>
      </c>
      <c r="K117" s="207" t="s">
        <v>157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82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400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401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13" customFormat="1">
      <c r="A119" s="13"/>
      <c r="B119" s="223"/>
      <c r="C119" s="224"/>
      <c r="D119" s="225" t="s">
        <v>161</v>
      </c>
      <c r="E119" s="226" t="s">
        <v>19</v>
      </c>
      <c r="F119" s="227" t="s">
        <v>402</v>
      </c>
      <c r="G119" s="224"/>
      <c r="H119" s="228">
        <v>1.5109999999999999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161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145</v>
      </c>
    </row>
    <row r="120" s="2" customFormat="1" ht="37.8" customHeight="1">
      <c r="A120" s="39"/>
      <c r="B120" s="40"/>
      <c r="C120" s="205" t="s">
        <v>184</v>
      </c>
      <c r="D120" s="205" t="s">
        <v>148</v>
      </c>
      <c r="E120" s="206" t="s">
        <v>403</v>
      </c>
      <c r="F120" s="207" t="s">
        <v>404</v>
      </c>
      <c r="G120" s="208" t="s">
        <v>179</v>
      </c>
      <c r="H120" s="209">
        <v>40.796999999999997</v>
      </c>
      <c r="I120" s="210"/>
      <c r="J120" s="211">
        <f>ROUND(I120*H120,2)</f>
        <v>0</v>
      </c>
      <c r="K120" s="207" t="s">
        <v>157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152</v>
      </c>
      <c r="AT120" s="216" t="s">
        <v>148</v>
      </c>
      <c r="AU120" s="216" t="s">
        <v>82</v>
      </c>
      <c r="AY120" s="18" t="s">
        <v>145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152</v>
      </c>
      <c r="BM120" s="216" t="s">
        <v>405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406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82</v>
      </c>
    </row>
    <row r="122" s="14" customFormat="1">
      <c r="A122" s="14"/>
      <c r="B122" s="235"/>
      <c r="C122" s="236"/>
      <c r="D122" s="225" t="s">
        <v>161</v>
      </c>
      <c r="E122" s="237" t="s">
        <v>19</v>
      </c>
      <c r="F122" s="238" t="s">
        <v>263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82</v>
      </c>
      <c r="AV122" s="14" t="s">
        <v>80</v>
      </c>
      <c r="AW122" s="14" t="s">
        <v>33</v>
      </c>
      <c r="AX122" s="14" t="s">
        <v>72</v>
      </c>
      <c r="AY122" s="244" t="s">
        <v>145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407</v>
      </c>
      <c r="G123" s="224"/>
      <c r="H123" s="228">
        <v>40.796999999999997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161</v>
      </c>
      <c r="AU123" s="234" t="s">
        <v>82</v>
      </c>
      <c r="AV123" s="13" t="s">
        <v>82</v>
      </c>
      <c r="AW123" s="13" t="s">
        <v>33</v>
      </c>
      <c r="AX123" s="13" t="s">
        <v>80</v>
      </c>
      <c r="AY123" s="234" t="s">
        <v>145</v>
      </c>
    </row>
    <row r="124" s="2" customFormat="1" ht="24.15" customHeight="1">
      <c r="A124" s="39"/>
      <c r="B124" s="40"/>
      <c r="C124" s="205" t="s">
        <v>191</v>
      </c>
      <c r="D124" s="205" t="s">
        <v>148</v>
      </c>
      <c r="E124" s="206" t="s">
        <v>408</v>
      </c>
      <c r="F124" s="207" t="s">
        <v>409</v>
      </c>
      <c r="G124" s="208" t="s">
        <v>179</v>
      </c>
      <c r="H124" s="209">
        <v>1.5109999999999999</v>
      </c>
      <c r="I124" s="210"/>
      <c r="J124" s="211">
        <f>ROUND(I124*H124,2)</f>
        <v>0</v>
      </c>
      <c r="K124" s="207" t="s">
        <v>157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82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410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411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82</v>
      </c>
    </row>
    <row r="126" s="2" customFormat="1" ht="24.15" customHeight="1">
      <c r="A126" s="39"/>
      <c r="B126" s="40"/>
      <c r="C126" s="205" t="s">
        <v>200</v>
      </c>
      <c r="D126" s="205" t="s">
        <v>148</v>
      </c>
      <c r="E126" s="206" t="s">
        <v>412</v>
      </c>
      <c r="F126" s="207" t="s">
        <v>413</v>
      </c>
      <c r="G126" s="208" t="s">
        <v>251</v>
      </c>
      <c r="H126" s="209">
        <v>2.7200000000000002</v>
      </c>
      <c r="I126" s="210"/>
      <c r="J126" s="211">
        <f>ROUND(I126*H126,2)</f>
        <v>0</v>
      </c>
      <c r="K126" s="207" t="s">
        <v>157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152</v>
      </c>
      <c r="AT126" s="216" t="s">
        <v>148</v>
      </c>
      <c r="AU126" s="216" t="s">
        <v>82</v>
      </c>
      <c r="AY126" s="18" t="s">
        <v>145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152</v>
      </c>
      <c r="BM126" s="216" t="s">
        <v>414</v>
      </c>
    </row>
    <row r="127" s="2" customFormat="1">
      <c r="A127" s="39"/>
      <c r="B127" s="40"/>
      <c r="C127" s="41"/>
      <c r="D127" s="218" t="s">
        <v>159</v>
      </c>
      <c r="E127" s="41"/>
      <c r="F127" s="219" t="s">
        <v>415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82</v>
      </c>
    </row>
    <row r="128" s="13" customFormat="1">
      <c r="A128" s="13"/>
      <c r="B128" s="223"/>
      <c r="C128" s="224"/>
      <c r="D128" s="225" t="s">
        <v>161</v>
      </c>
      <c r="E128" s="226" t="s">
        <v>19</v>
      </c>
      <c r="F128" s="227" t="s">
        <v>416</v>
      </c>
      <c r="G128" s="224"/>
      <c r="H128" s="228">
        <v>2.7200000000000002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161</v>
      </c>
      <c r="AU128" s="234" t="s">
        <v>82</v>
      </c>
      <c r="AV128" s="13" t="s">
        <v>82</v>
      </c>
      <c r="AW128" s="13" t="s">
        <v>33</v>
      </c>
      <c r="AX128" s="13" t="s">
        <v>80</v>
      </c>
      <c r="AY128" s="234" t="s">
        <v>145</v>
      </c>
    </row>
    <row r="129" s="2" customFormat="1" ht="24.15" customHeight="1">
      <c r="A129" s="39"/>
      <c r="B129" s="40"/>
      <c r="C129" s="205" t="s">
        <v>211</v>
      </c>
      <c r="D129" s="205" t="s">
        <v>148</v>
      </c>
      <c r="E129" s="206" t="s">
        <v>417</v>
      </c>
      <c r="F129" s="207" t="s">
        <v>418</v>
      </c>
      <c r="G129" s="208" t="s">
        <v>179</v>
      </c>
      <c r="H129" s="209">
        <v>1.5109999999999999</v>
      </c>
      <c r="I129" s="210"/>
      <c r="J129" s="211">
        <f>ROUND(I129*H129,2)</f>
        <v>0</v>
      </c>
      <c r="K129" s="207" t="s">
        <v>157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82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419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420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12" customFormat="1" ht="22.8" customHeight="1">
      <c r="A131" s="12"/>
      <c r="B131" s="189"/>
      <c r="C131" s="190"/>
      <c r="D131" s="191" t="s">
        <v>71</v>
      </c>
      <c r="E131" s="203" t="s">
        <v>82</v>
      </c>
      <c r="F131" s="203" t="s">
        <v>421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SUM(P132:P157)</f>
        <v>0</v>
      </c>
      <c r="Q131" s="197"/>
      <c r="R131" s="198">
        <f>SUM(R132:R157)</f>
        <v>10.518123510000001</v>
      </c>
      <c r="S131" s="197"/>
      <c r="T131" s="199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80</v>
      </c>
      <c r="AY131" s="200" t="s">
        <v>145</v>
      </c>
      <c r="BK131" s="202">
        <f>SUM(BK132:BK157)</f>
        <v>0</v>
      </c>
    </row>
    <row r="132" s="2" customFormat="1" ht="16.5" customHeight="1">
      <c r="A132" s="39"/>
      <c r="B132" s="40"/>
      <c r="C132" s="205" t="s">
        <v>146</v>
      </c>
      <c r="D132" s="205" t="s">
        <v>148</v>
      </c>
      <c r="E132" s="206" t="s">
        <v>422</v>
      </c>
      <c r="F132" s="207" t="s">
        <v>423</v>
      </c>
      <c r="G132" s="208" t="s">
        <v>179</v>
      </c>
      <c r="H132" s="209">
        <v>0.31900000000000001</v>
      </c>
      <c r="I132" s="210"/>
      <c r="J132" s="211">
        <f>ROUND(I132*H132,2)</f>
        <v>0</v>
      </c>
      <c r="K132" s="207" t="s">
        <v>157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2.45329</v>
      </c>
      <c r="R132" s="214">
        <f>Q132*H132</f>
        <v>0.78259951000000005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152</v>
      </c>
      <c r="AT132" s="216" t="s">
        <v>148</v>
      </c>
      <c r="AU132" s="216" t="s">
        <v>82</v>
      </c>
      <c r="AY132" s="18" t="s">
        <v>145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152</v>
      </c>
      <c r="BM132" s="216" t="s">
        <v>424</v>
      </c>
    </row>
    <row r="133" s="2" customFormat="1">
      <c r="A133" s="39"/>
      <c r="B133" s="40"/>
      <c r="C133" s="41"/>
      <c r="D133" s="218" t="s">
        <v>159</v>
      </c>
      <c r="E133" s="41"/>
      <c r="F133" s="219" t="s">
        <v>425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159</v>
      </c>
      <c r="AU133" s="18" t="s">
        <v>82</v>
      </c>
    </row>
    <row r="134" s="14" customFormat="1">
      <c r="A134" s="14"/>
      <c r="B134" s="235"/>
      <c r="C134" s="236"/>
      <c r="D134" s="225" t="s">
        <v>161</v>
      </c>
      <c r="E134" s="237" t="s">
        <v>19</v>
      </c>
      <c r="F134" s="238" t="s">
        <v>384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82</v>
      </c>
      <c r="AV134" s="14" t="s">
        <v>80</v>
      </c>
      <c r="AW134" s="14" t="s">
        <v>33</v>
      </c>
      <c r="AX134" s="14" t="s">
        <v>72</v>
      </c>
      <c r="AY134" s="244" t="s">
        <v>145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426</v>
      </c>
      <c r="G135" s="224"/>
      <c r="H135" s="228">
        <v>0.31900000000000001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161</v>
      </c>
      <c r="AU135" s="234" t="s">
        <v>82</v>
      </c>
      <c r="AV135" s="13" t="s">
        <v>82</v>
      </c>
      <c r="AW135" s="13" t="s">
        <v>33</v>
      </c>
      <c r="AX135" s="13" t="s">
        <v>80</v>
      </c>
      <c r="AY135" s="234" t="s">
        <v>145</v>
      </c>
    </row>
    <row r="136" s="2" customFormat="1" ht="16.5" customHeight="1">
      <c r="A136" s="39"/>
      <c r="B136" s="40"/>
      <c r="C136" s="205" t="s">
        <v>223</v>
      </c>
      <c r="D136" s="205" t="s">
        <v>148</v>
      </c>
      <c r="E136" s="206" t="s">
        <v>427</v>
      </c>
      <c r="F136" s="207" t="s">
        <v>428</v>
      </c>
      <c r="G136" s="208" t="s">
        <v>179</v>
      </c>
      <c r="H136" s="209">
        <v>3.766</v>
      </c>
      <c r="I136" s="210"/>
      <c r="J136" s="211">
        <f>ROUND(I136*H136,2)</f>
        <v>0</v>
      </c>
      <c r="K136" s="207" t="s">
        <v>157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2.45329</v>
      </c>
      <c r="R136" s="214">
        <f>Q136*H136</f>
        <v>9.2390901400000001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82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429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430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82</v>
      </c>
    </row>
    <row r="138" s="14" customFormat="1">
      <c r="A138" s="14"/>
      <c r="B138" s="235"/>
      <c r="C138" s="236"/>
      <c r="D138" s="225" t="s">
        <v>161</v>
      </c>
      <c r="E138" s="237" t="s">
        <v>19</v>
      </c>
      <c r="F138" s="238" t="s">
        <v>431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82</v>
      </c>
      <c r="AV138" s="14" t="s">
        <v>80</v>
      </c>
      <c r="AW138" s="14" t="s">
        <v>33</v>
      </c>
      <c r="AX138" s="14" t="s">
        <v>72</v>
      </c>
      <c r="AY138" s="244" t="s">
        <v>145</v>
      </c>
    </row>
    <row r="139" s="13" customFormat="1">
      <c r="A139" s="13"/>
      <c r="B139" s="223"/>
      <c r="C139" s="224"/>
      <c r="D139" s="225" t="s">
        <v>161</v>
      </c>
      <c r="E139" s="226" t="s">
        <v>19</v>
      </c>
      <c r="F139" s="227" t="s">
        <v>432</v>
      </c>
      <c r="G139" s="224"/>
      <c r="H139" s="228">
        <v>1.9359999999999999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161</v>
      </c>
      <c r="AU139" s="234" t="s">
        <v>82</v>
      </c>
      <c r="AV139" s="13" t="s">
        <v>82</v>
      </c>
      <c r="AW139" s="13" t="s">
        <v>33</v>
      </c>
      <c r="AX139" s="13" t="s">
        <v>72</v>
      </c>
      <c r="AY139" s="234" t="s">
        <v>145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433</v>
      </c>
      <c r="G140" s="224"/>
      <c r="H140" s="228">
        <v>1.8300000000000001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161</v>
      </c>
      <c r="AU140" s="234" t="s">
        <v>82</v>
      </c>
      <c r="AV140" s="13" t="s">
        <v>82</v>
      </c>
      <c r="AW140" s="13" t="s">
        <v>33</v>
      </c>
      <c r="AX140" s="13" t="s">
        <v>72</v>
      </c>
      <c r="AY140" s="234" t="s">
        <v>145</v>
      </c>
    </row>
    <row r="141" s="15" customFormat="1">
      <c r="A141" s="15"/>
      <c r="B141" s="245"/>
      <c r="C141" s="246"/>
      <c r="D141" s="225" t="s">
        <v>161</v>
      </c>
      <c r="E141" s="247" t="s">
        <v>19</v>
      </c>
      <c r="F141" s="248" t="s">
        <v>176</v>
      </c>
      <c r="G141" s="246"/>
      <c r="H141" s="249">
        <v>3.766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5" t="s">
        <v>161</v>
      </c>
      <c r="AU141" s="255" t="s">
        <v>82</v>
      </c>
      <c r="AV141" s="15" t="s">
        <v>152</v>
      </c>
      <c r="AW141" s="15" t="s">
        <v>33</v>
      </c>
      <c r="AX141" s="15" t="s">
        <v>80</v>
      </c>
      <c r="AY141" s="255" t="s">
        <v>145</v>
      </c>
    </row>
    <row r="142" s="2" customFormat="1" ht="16.5" customHeight="1">
      <c r="A142" s="39"/>
      <c r="B142" s="40"/>
      <c r="C142" s="205" t="s">
        <v>230</v>
      </c>
      <c r="D142" s="205" t="s">
        <v>148</v>
      </c>
      <c r="E142" s="206" t="s">
        <v>434</v>
      </c>
      <c r="F142" s="207" t="s">
        <v>435</v>
      </c>
      <c r="G142" s="208" t="s">
        <v>156</v>
      </c>
      <c r="H142" s="209">
        <v>18.623999999999999</v>
      </c>
      <c r="I142" s="210"/>
      <c r="J142" s="211">
        <f>ROUND(I142*H142,2)</f>
        <v>0</v>
      </c>
      <c r="K142" s="207" t="s">
        <v>157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0.00264</v>
      </c>
      <c r="R142" s="214">
        <f>Q142*H142</f>
        <v>0.049167359999999993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152</v>
      </c>
      <c r="AT142" s="216" t="s">
        <v>148</v>
      </c>
      <c r="AU142" s="216" t="s">
        <v>82</v>
      </c>
      <c r="AY142" s="18" t="s">
        <v>145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152</v>
      </c>
      <c r="BM142" s="216" t="s">
        <v>436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437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82</v>
      </c>
    </row>
    <row r="144" s="14" customFormat="1">
      <c r="A144" s="14"/>
      <c r="B144" s="235"/>
      <c r="C144" s="236"/>
      <c r="D144" s="225" t="s">
        <v>161</v>
      </c>
      <c r="E144" s="237" t="s">
        <v>19</v>
      </c>
      <c r="F144" s="238" t="s">
        <v>431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82</v>
      </c>
      <c r="AV144" s="14" t="s">
        <v>80</v>
      </c>
      <c r="AW144" s="14" t="s">
        <v>33</v>
      </c>
      <c r="AX144" s="14" t="s">
        <v>72</v>
      </c>
      <c r="AY144" s="244" t="s">
        <v>145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438</v>
      </c>
      <c r="G145" s="224"/>
      <c r="H145" s="228">
        <v>10.560000000000001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161</v>
      </c>
      <c r="AU145" s="234" t="s">
        <v>82</v>
      </c>
      <c r="AV145" s="13" t="s">
        <v>82</v>
      </c>
      <c r="AW145" s="13" t="s">
        <v>33</v>
      </c>
      <c r="AX145" s="13" t="s">
        <v>72</v>
      </c>
      <c r="AY145" s="234" t="s">
        <v>145</v>
      </c>
    </row>
    <row r="146" s="13" customFormat="1">
      <c r="A146" s="13"/>
      <c r="B146" s="223"/>
      <c r="C146" s="224"/>
      <c r="D146" s="225" t="s">
        <v>161</v>
      </c>
      <c r="E146" s="226" t="s">
        <v>19</v>
      </c>
      <c r="F146" s="227" t="s">
        <v>439</v>
      </c>
      <c r="G146" s="224"/>
      <c r="H146" s="228">
        <v>8.0640000000000001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161</v>
      </c>
      <c r="AU146" s="234" t="s">
        <v>82</v>
      </c>
      <c r="AV146" s="13" t="s">
        <v>82</v>
      </c>
      <c r="AW146" s="13" t="s">
        <v>33</v>
      </c>
      <c r="AX146" s="13" t="s">
        <v>72</v>
      </c>
      <c r="AY146" s="234" t="s">
        <v>145</v>
      </c>
    </row>
    <row r="147" s="15" customFormat="1">
      <c r="A147" s="15"/>
      <c r="B147" s="245"/>
      <c r="C147" s="246"/>
      <c r="D147" s="225" t="s">
        <v>161</v>
      </c>
      <c r="E147" s="247" t="s">
        <v>19</v>
      </c>
      <c r="F147" s="248" t="s">
        <v>176</v>
      </c>
      <c r="G147" s="246"/>
      <c r="H147" s="249">
        <v>18.623999999999999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5" t="s">
        <v>161</v>
      </c>
      <c r="AU147" s="255" t="s">
        <v>82</v>
      </c>
      <c r="AV147" s="15" t="s">
        <v>152</v>
      </c>
      <c r="AW147" s="15" t="s">
        <v>33</v>
      </c>
      <c r="AX147" s="15" t="s">
        <v>80</v>
      </c>
      <c r="AY147" s="255" t="s">
        <v>145</v>
      </c>
    </row>
    <row r="148" s="2" customFormat="1" ht="16.5" customHeight="1">
      <c r="A148" s="39"/>
      <c r="B148" s="40"/>
      <c r="C148" s="205" t="s">
        <v>238</v>
      </c>
      <c r="D148" s="205" t="s">
        <v>148</v>
      </c>
      <c r="E148" s="206" t="s">
        <v>440</v>
      </c>
      <c r="F148" s="207" t="s">
        <v>441</v>
      </c>
      <c r="G148" s="208" t="s">
        <v>156</v>
      </c>
      <c r="H148" s="209">
        <v>18.623999999999999</v>
      </c>
      <c r="I148" s="210"/>
      <c r="J148" s="211">
        <f>ROUND(I148*H148,2)</f>
        <v>0</v>
      </c>
      <c r="K148" s="207" t="s">
        <v>157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82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442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443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82</v>
      </c>
    </row>
    <row r="150" s="2" customFormat="1" ht="24.15" customHeight="1">
      <c r="A150" s="39"/>
      <c r="B150" s="40"/>
      <c r="C150" s="205" t="s">
        <v>248</v>
      </c>
      <c r="D150" s="205" t="s">
        <v>148</v>
      </c>
      <c r="E150" s="206" t="s">
        <v>444</v>
      </c>
      <c r="F150" s="207" t="s">
        <v>445</v>
      </c>
      <c r="G150" s="208" t="s">
        <v>156</v>
      </c>
      <c r="H150" s="209">
        <v>1.23</v>
      </c>
      <c r="I150" s="210"/>
      <c r="J150" s="211">
        <f>ROUND(I150*H150,2)</f>
        <v>0</v>
      </c>
      <c r="K150" s="207" t="s">
        <v>157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0.36276999999999998</v>
      </c>
      <c r="R150" s="214">
        <f>Q150*H150</f>
        <v>0.44620709999999997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152</v>
      </c>
      <c r="AT150" s="216" t="s">
        <v>148</v>
      </c>
      <c r="AU150" s="216" t="s">
        <v>82</v>
      </c>
      <c r="AY150" s="18" t="s">
        <v>145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152</v>
      </c>
      <c r="BM150" s="216" t="s">
        <v>446</v>
      </c>
    </row>
    <row r="151" s="2" customFormat="1">
      <c r="A151" s="39"/>
      <c r="B151" s="40"/>
      <c r="C151" s="41"/>
      <c r="D151" s="218" t="s">
        <v>159</v>
      </c>
      <c r="E151" s="41"/>
      <c r="F151" s="219" t="s">
        <v>447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82</v>
      </c>
    </row>
    <row r="152" s="14" customFormat="1">
      <c r="A152" s="14"/>
      <c r="B152" s="235"/>
      <c r="C152" s="236"/>
      <c r="D152" s="225" t="s">
        <v>161</v>
      </c>
      <c r="E152" s="237" t="s">
        <v>19</v>
      </c>
      <c r="F152" s="238" t="s">
        <v>384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82</v>
      </c>
      <c r="AV152" s="14" t="s">
        <v>80</v>
      </c>
      <c r="AW152" s="14" t="s">
        <v>33</v>
      </c>
      <c r="AX152" s="14" t="s">
        <v>72</v>
      </c>
      <c r="AY152" s="244" t="s">
        <v>145</v>
      </c>
    </row>
    <row r="153" s="13" customFormat="1">
      <c r="A153" s="13"/>
      <c r="B153" s="223"/>
      <c r="C153" s="224"/>
      <c r="D153" s="225" t="s">
        <v>161</v>
      </c>
      <c r="E153" s="226" t="s">
        <v>19</v>
      </c>
      <c r="F153" s="227" t="s">
        <v>448</v>
      </c>
      <c r="G153" s="224"/>
      <c r="H153" s="228">
        <v>1.23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161</v>
      </c>
      <c r="AU153" s="234" t="s">
        <v>82</v>
      </c>
      <c r="AV153" s="13" t="s">
        <v>82</v>
      </c>
      <c r="AW153" s="13" t="s">
        <v>33</v>
      </c>
      <c r="AX153" s="13" t="s">
        <v>80</v>
      </c>
      <c r="AY153" s="234" t="s">
        <v>145</v>
      </c>
    </row>
    <row r="154" s="2" customFormat="1" ht="33" customHeight="1">
      <c r="A154" s="39"/>
      <c r="B154" s="40"/>
      <c r="C154" s="205" t="s">
        <v>254</v>
      </c>
      <c r="D154" s="205" t="s">
        <v>148</v>
      </c>
      <c r="E154" s="206" t="s">
        <v>449</v>
      </c>
      <c r="F154" s="207" t="s">
        <v>450</v>
      </c>
      <c r="G154" s="208" t="s">
        <v>251</v>
      </c>
      <c r="H154" s="209">
        <v>0.001</v>
      </c>
      <c r="I154" s="210"/>
      <c r="J154" s="211">
        <f>ROUND(I154*H154,2)</f>
        <v>0</v>
      </c>
      <c r="K154" s="207" t="s">
        <v>157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1.0593999999999999</v>
      </c>
      <c r="R154" s="214">
        <f>Q154*H154</f>
        <v>0.0010593999999999998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152</v>
      </c>
      <c r="AT154" s="216" t="s">
        <v>148</v>
      </c>
      <c r="AU154" s="216" t="s">
        <v>82</v>
      </c>
      <c r="AY154" s="18" t="s">
        <v>145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152</v>
      </c>
      <c r="BM154" s="216" t="s">
        <v>451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452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82</v>
      </c>
    </row>
    <row r="156" s="14" customFormat="1">
      <c r="A156" s="14"/>
      <c r="B156" s="235"/>
      <c r="C156" s="236"/>
      <c r="D156" s="225" t="s">
        <v>161</v>
      </c>
      <c r="E156" s="237" t="s">
        <v>19</v>
      </c>
      <c r="F156" s="238" t="s">
        <v>453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82</v>
      </c>
      <c r="AV156" s="14" t="s">
        <v>80</v>
      </c>
      <c r="AW156" s="14" t="s">
        <v>33</v>
      </c>
      <c r="AX156" s="14" t="s">
        <v>72</v>
      </c>
      <c r="AY156" s="244" t="s">
        <v>145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454</v>
      </c>
      <c r="G157" s="224"/>
      <c r="H157" s="228">
        <v>0.001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161</v>
      </c>
      <c r="AU157" s="234" t="s">
        <v>82</v>
      </c>
      <c r="AV157" s="13" t="s">
        <v>82</v>
      </c>
      <c r="AW157" s="13" t="s">
        <v>33</v>
      </c>
      <c r="AX157" s="13" t="s">
        <v>80</v>
      </c>
      <c r="AY157" s="234" t="s">
        <v>145</v>
      </c>
    </row>
    <row r="158" s="12" customFormat="1" ht="22.8" customHeight="1">
      <c r="A158" s="12"/>
      <c r="B158" s="189"/>
      <c r="C158" s="190"/>
      <c r="D158" s="191" t="s">
        <v>71</v>
      </c>
      <c r="E158" s="203" t="s">
        <v>163</v>
      </c>
      <c r="F158" s="203" t="s">
        <v>455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SUM(P159:P245)</f>
        <v>0</v>
      </c>
      <c r="Q158" s="197"/>
      <c r="R158" s="198">
        <f>SUM(R159:R245)</f>
        <v>12.00327755</v>
      </c>
      <c r="S158" s="197"/>
      <c r="T158" s="199">
        <f>SUM(T159:T245)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80</v>
      </c>
      <c r="AT158" s="201" t="s">
        <v>71</v>
      </c>
      <c r="AU158" s="201" t="s">
        <v>80</v>
      </c>
      <c r="AY158" s="200" t="s">
        <v>145</v>
      </c>
      <c r="BK158" s="202">
        <f>SUM(BK159:BK245)</f>
        <v>0</v>
      </c>
    </row>
    <row r="159" s="2" customFormat="1" ht="37.8" customHeight="1">
      <c r="A159" s="39"/>
      <c r="B159" s="40"/>
      <c r="C159" s="205" t="s">
        <v>8</v>
      </c>
      <c r="D159" s="205" t="s">
        <v>148</v>
      </c>
      <c r="E159" s="206" t="s">
        <v>456</v>
      </c>
      <c r="F159" s="207" t="s">
        <v>457</v>
      </c>
      <c r="G159" s="208" t="s">
        <v>233</v>
      </c>
      <c r="H159" s="209">
        <v>1.5</v>
      </c>
      <c r="I159" s="210"/>
      <c r="J159" s="211">
        <f>ROUND(I159*H159,2)</f>
        <v>0</v>
      </c>
      <c r="K159" s="207" t="s">
        <v>157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152</v>
      </c>
      <c r="AT159" s="216" t="s">
        <v>148</v>
      </c>
      <c r="AU159" s="216" t="s">
        <v>82</v>
      </c>
      <c r="AY159" s="18" t="s">
        <v>145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152</v>
      </c>
      <c r="BM159" s="216" t="s">
        <v>458</v>
      </c>
    </row>
    <row r="160" s="2" customFormat="1">
      <c r="A160" s="39"/>
      <c r="B160" s="40"/>
      <c r="C160" s="41"/>
      <c r="D160" s="218" t="s">
        <v>159</v>
      </c>
      <c r="E160" s="41"/>
      <c r="F160" s="219" t="s">
        <v>459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159</v>
      </c>
      <c r="AU160" s="18" t="s">
        <v>82</v>
      </c>
    </row>
    <row r="161" s="14" customFormat="1">
      <c r="A161" s="14"/>
      <c r="B161" s="235"/>
      <c r="C161" s="236"/>
      <c r="D161" s="225" t="s">
        <v>161</v>
      </c>
      <c r="E161" s="237" t="s">
        <v>19</v>
      </c>
      <c r="F161" s="238" t="s">
        <v>460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82</v>
      </c>
      <c r="AV161" s="14" t="s">
        <v>80</v>
      </c>
      <c r="AW161" s="14" t="s">
        <v>33</v>
      </c>
      <c r="AX161" s="14" t="s">
        <v>72</v>
      </c>
      <c r="AY161" s="244" t="s">
        <v>145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461</v>
      </c>
      <c r="G162" s="224"/>
      <c r="H162" s="228">
        <v>1.5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161</v>
      </c>
      <c r="AU162" s="234" t="s">
        <v>82</v>
      </c>
      <c r="AV162" s="13" t="s">
        <v>82</v>
      </c>
      <c r="AW162" s="13" t="s">
        <v>33</v>
      </c>
      <c r="AX162" s="13" t="s">
        <v>72</v>
      </c>
      <c r="AY162" s="234" t="s">
        <v>145</v>
      </c>
    </row>
    <row r="163" s="15" customFormat="1">
      <c r="A163" s="15"/>
      <c r="B163" s="245"/>
      <c r="C163" s="246"/>
      <c r="D163" s="225" t="s">
        <v>161</v>
      </c>
      <c r="E163" s="247" t="s">
        <v>19</v>
      </c>
      <c r="F163" s="248" t="s">
        <v>176</v>
      </c>
      <c r="G163" s="246"/>
      <c r="H163" s="249">
        <v>1.5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161</v>
      </c>
      <c r="AU163" s="255" t="s">
        <v>82</v>
      </c>
      <c r="AV163" s="15" t="s">
        <v>152</v>
      </c>
      <c r="AW163" s="15" t="s">
        <v>33</v>
      </c>
      <c r="AX163" s="15" t="s">
        <v>80</v>
      </c>
      <c r="AY163" s="255" t="s">
        <v>145</v>
      </c>
    </row>
    <row r="164" s="2" customFormat="1" ht="16.5" customHeight="1">
      <c r="A164" s="39"/>
      <c r="B164" s="40"/>
      <c r="C164" s="259" t="s">
        <v>265</v>
      </c>
      <c r="D164" s="259" t="s">
        <v>462</v>
      </c>
      <c r="E164" s="260" t="s">
        <v>463</v>
      </c>
      <c r="F164" s="261" t="s">
        <v>464</v>
      </c>
      <c r="G164" s="262" t="s">
        <v>233</v>
      </c>
      <c r="H164" s="263">
        <v>1.5</v>
      </c>
      <c r="I164" s="264"/>
      <c r="J164" s="265">
        <f>ROUND(I164*H164,2)</f>
        <v>0</v>
      </c>
      <c r="K164" s="261" t="s">
        <v>157</v>
      </c>
      <c r="L164" s="266"/>
      <c r="M164" s="267" t="s">
        <v>19</v>
      </c>
      <c r="N164" s="268" t="s">
        <v>43</v>
      </c>
      <c r="O164" s="85"/>
      <c r="P164" s="214">
        <f>O164*H164</f>
        <v>0</v>
      </c>
      <c r="Q164" s="214">
        <v>0.0032000000000000002</v>
      </c>
      <c r="R164" s="214">
        <f>Q164*H164</f>
        <v>0.0048000000000000004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211</v>
      </c>
      <c r="AT164" s="216" t="s">
        <v>462</v>
      </c>
      <c r="AU164" s="216" t="s">
        <v>82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152</v>
      </c>
      <c r="BM164" s="216" t="s">
        <v>465</v>
      </c>
    </row>
    <row r="165" s="2" customFormat="1" ht="24.15" customHeight="1">
      <c r="A165" s="39"/>
      <c r="B165" s="40"/>
      <c r="C165" s="205" t="s">
        <v>271</v>
      </c>
      <c r="D165" s="205" t="s">
        <v>148</v>
      </c>
      <c r="E165" s="206" t="s">
        <v>466</v>
      </c>
      <c r="F165" s="207" t="s">
        <v>467</v>
      </c>
      <c r="G165" s="208" t="s">
        <v>156</v>
      </c>
      <c r="H165" s="209">
        <v>1.8</v>
      </c>
      <c r="I165" s="210"/>
      <c r="J165" s="211">
        <f>ROUND(I165*H165,2)</f>
        <v>0</v>
      </c>
      <c r="K165" s="207" t="s">
        <v>157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0.54605000000000004</v>
      </c>
      <c r="R165" s="214">
        <f>Q165*H165</f>
        <v>0.98289000000000004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152</v>
      </c>
      <c r="AT165" s="216" t="s">
        <v>148</v>
      </c>
      <c r="AU165" s="216" t="s">
        <v>82</v>
      </c>
      <c r="AY165" s="18" t="s">
        <v>145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152</v>
      </c>
      <c r="BM165" s="216" t="s">
        <v>468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469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82</v>
      </c>
    </row>
    <row r="167" s="14" customFormat="1">
      <c r="A167" s="14"/>
      <c r="B167" s="235"/>
      <c r="C167" s="236"/>
      <c r="D167" s="225" t="s">
        <v>161</v>
      </c>
      <c r="E167" s="237" t="s">
        <v>19</v>
      </c>
      <c r="F167" s="238" t="s">
        <v>431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161</v>
      </c>
      <c r="AU167" s="244" t="s">
        <v>82</v>
      </c>
      <c r="AV167" s="14" t="s">
        <v>80</v>
      </c>
      <c r="AW167" s="14" t="s">
        <v>33</v>
      </c>
      <c r="AX167" s="14" t="s">
        <v>72</v>
      </c>
      <c r="AY167" s="244" t="s">
        <v>145</v>
      </c>
    </row>
    <row r="168" s="13" customFormat="1">
      <c r="A168" s="13"/>
      <c r="B168" s="223"/>
      <c r="C168" s="224"/>
      <c r="D168" s="225" t="s">
        <v>161</v>
      </c>
      <c r="E168" s="226" t="s">
        <v>19</v>
      </c>
      <c r="F168" s="227" t="s">
        <v>470</v>
      </c>
      <c r="G168" s="224"/>
      <c r="H168" s="228">
        <v>1.8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161</v>
      </c>
      <c r="AU168" s="234" t="s">
        <v>82</v>
      </c>
      <c r="AV168" s="13" t="s">
        <v>82</v>
      </c>
      <c r="AW168" s="13" t="s">
        <v>33</v>
      </c>
      <c r="AX168" s="13" t="s">
        <v>80</v>
      </c>
      <c r="AY168" s="234" t="s">
        <v>145</v>
      </c>
    </row>
    <row r="169" s="2" customFormat="1" ht="24.15" customHeight="1">
      <c r="A169" s="39"/>
      <c r="B169" s="40"/>
      <c r="C169" s="205" t="s">
        <v>281</v>
      </c>
      <c r="D169" s="205" t="s">
        <v>148</v>
      </c>
      <c r="E169" s="206" t="s">
        <v>471</v>
      </c>
      <c r="F169" s="207" t="s">
        <v>472</v>
      </c>
      <c r="G169" s="208" t="s">
        <v>156</v>
      </c>
      <c r="H169" s="209">
        <v>3.1000000000000001</v>
      </c>
      <c r="I169" s="210"/>
      <c r="J169" s="211">
        <f>ROUND(I169*H169,2)</f>
        <v>0</v>
      </c>
      <c r="K169" s="207" t="s">
        <v>157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0.34727999999999998</v>
      </c>
      <c r="R169" s="214">
        <f>Q169*H169</f>
        <v>1.076568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152</v>
      </c>
      <c r="AT169" s="216" t="s">
        <v>148</v>
      </c>
      <c r="AU169" s="216" t="s">
        <v>82</v>
      </c>
      <c r="AY169" s="18" t="s">
        <v>145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152</v>
      </c>
      <c r="BM169" s="216" t="s">
        <v>473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474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82</v>
      </c>
    </row>
    <row r="171" s="14" customFormat="1">
      <c r="A171" s="14"/>
      <c r="B171" s="235"/>
      <c r="C171" s="236"/>
      <c r="D171" s="225" t="s">
        <v>161</v>
      </c>
      <c r="E171" s="237" t="s">
        <v>19</v>
      </c>
      <c r="F171" s="238" t="s">
        <v>475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82</v>
      </c>
      <c r="AV171" s="14" t="s">
        <v>80</v>
      </c>
      <c r="AW171" s="14" t="s">
        <v>33</v>
      </c>
      <c r="AX171" s="14" t="s">
        <v>72</v>
      </c>
      <c r="AY171" s="244" t="s">
        <v>145</v>
      </c>
    </row>
    <row r="172" s="13" customFormat="1">
      <c r="A172" s="13"/>
      <c r="B172" s="223"/>
      <c r="C172" s="224"/>
      <c r="D172" s="225" t="s">
        <v>161</v>
      </c>
      <c r="E172" s="226" t="s">
        <v>19</v>
      </c>
      <c r="F172" s="227" t="s">
        <v>476</v>
      </c>
      <c r="G172" s="224"/>
      <c r="H172" s="228">
        <v>3.1000000000000001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161</v>
      </c>
      <c r="AU172" s="234" t="s">
        <v>82</v>
      </c>
      <c r="AV172" s="13" t="s">
        <v>82</v>
      </c>
      <c r="AW172" s="13" t="s">
        <v>33</v>
      </c>
      <c r="AX172" s="13" t="s">
        <v>80</v>
      </c>
      <c r="AY172" s="234" t="s">
        <v>145</v>
      </c>
    </row>
    <row r="173" s="2" customFormat="1" ht="24.15" customHeight="1">
      <c r="A173" s="39"/>
      <c r="B173" s="40"/>
      <c r="C173" s="205" t="s">
        <v>292</v>
      </c>
      <c r="D173" s="205" t="s">
        <v>148</v>
      </c>
      <c r="E173" s="206" t="s">
        <v>477</v>
      </c>
      <c r="F173" s="207" t="s">
        <v>478</v>
      </c>
      <c r="G173" s="208" t="s">
        <v>156</v>
      </c>
      <c r="H173" s="209">
        <v>1.3500000000000001</v>
      </c>
      <c r="I173" s="210"/>
      <c r="J173" s="211">
        <f>ROUND(I173*H173,2)</f>
        <v>0</v>
      </c>
      <c r="K173" s="207" t="s">
        <v>157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0.28048000000000001</v>
      </c>
      <c r="R173" s="214">
        <f>Q173*H173</f>
        <v>0.37864800000000004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152</v>
      </c>
      <c r="AT173" s="216" t="s">
        <v>148</v>
      </c>
      <c r="AU173" s="216" t="s">
        <v>82</v>
      </c>
      <c r="AY173" s="18" t="s">
        <v>145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152</v>
      </c>
      <c r="BM173" s="216" t="s">
        <v>479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480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82</v>
      </c>
    </row>
    <row r="175" s="14" customFormat="1">
      <c r="A175" s="14"/>
      <c r="B175" s="235"/>
      <c r="C175" s="236"/>
      <c r="D175" s="225" t="s">
        <v>161</v>
      </c>
      <c r="E175" s="237" t="s">
        <v>19</v>
      </c>
      <c r="F175" s="238" t="s">
        <v>481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82</v>
      </c>
      <c r="AV175" s="14" t="s">
        <v>80</v>
      </c>
      <c r="AW175" s="14" t="s">
        <v>33</v>
      </c>
      <c r="AX175" s="14" t="s">
        <v>72</v>
      </c>
      <c r="AY175" s="244" t="s">
        <v>145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216</v>
      </c>
      <c r="G176" s="224"/>
      <c r="H176" s="228">
        <v>1.3500000000000001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161</v>
      </c>
      <c r="AU176" s="234" t="s">
        <v>82</v>
      </c>
      <c r="AV176" s="13" t="s">
        <v>82</v>
      </c>
      <c r="AW176" s="13" t="s">
        <v>33</v>
      </c>
      <c r="AX176" s="13" t="s">
        <v>80</v>
      </c>
      <c r="AY176" s="234" t="s">
        <v>145</v>
      </c>
    </row>
    <row r="177" s="2" customFormat="1" ht="24.15" customHeight="1">
      <c r="A177" s="39"/>
      <c r="B177" s="40"/>
      <c r="C177" s="205" t="s">
        <v>299</v>
      </c>
      <c r="D177" s="205" t="s">
        <v>148</v>
      </c>
      <c r="E177" s="206" t="s">
        <v>482</v>
      </c>
      <c r="F177" s="207" t="s">
        <v>483</v>
      </c>
      <c r="G177" s="208" t="s">
        <v>156</v>
      </c>
      <c r="H177" s="209">
        <v>3.1000000000000001</v>
      </c>
      <c r="I177" s="210"/>
      <c r="J177" s="211">
        <f>ROUND(I177*H177,2)</f>
        <v>0</v>
      </c>
      <c r="K177" s="207" t="s">
        <v>157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0.18085000000000001</v>
      </c>
      <c r="R177" s="214">
        <f>Q177*H177</f>
        <v>0.56063499999999999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152</v>
      </c>
      <c r="AT177" s="216" t="s">
        <v>148</v>
      </c>
      <c r="AU177" s="216" t="s">
        <v>82</v>
      </c>
      <c r="AY177" s="18" t="s">
        <v>145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152</v>
      </c>
      <c r="BM177" s="216" t="s">
        <v>484</v>
      </c>
    </row>
    <row r="178" s="2" customFormat="1">
      <c r="A178" s="39"/>
      <c r="B178" s="40"/>
      <c r="C178" s="41"/>
      <c r="D178" s="218" t="s">
        <v>159</v>
      </c>
      <c r="E178" s="41"/>
      <c r="F178" s="219" t="s">
        <v>485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82</v>
      </c>
    </row>
    <row r="179" s="14" customFormat="1">
      <c r="A179" s="14"/>
      <c r="B179" s="235"/>
      <c r="C179" s="236"/>
      <c r="D179" s="225" t="s">
        <v>161</v>
      </c>
      <c r="E179" s="237" t="s">
        <v>19</v>
      </c>
      <c r="F179" s="238" t="s">
        <v>486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82</v>
      </c>
      <c r="AV179" s="14" t="s">
        <v>80</v>
      </c>
      <c r="AW179" s="14" t="s">
        <v>33</v>
      </c>
      <c r="AX179" s="14" t="s">
        <v>72</v>
      </c>
      <c r="AY179" s="244" t="s">
        <v>145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487</v>
      </c>
      <c r="G180" s="224"/>
      <c r="H180" s="228">
        <v>3.1000000000000001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161</v>
      </c>
      <c r="AU180" s="234" t="s">
        <v>82</v>
      </c>
      <c r="AV180" s="13" t="s">
        <v>82</v>
      </c>
      <c r="AW180" s="13" t="s">
        <v>33</v>
      </c>
      <c r="AX180" s="13" t="s">
        <v>80</v>
      </c>
      <c r="AY180" s="234" t="s">
        <v>145</v>
      </c>
    </row>
    <row r="181" s="2" customFormat="1" ht="24.15" customHeight="1">
      <c r="A181" s="39"/>
      <c r="B181" s="40"/>
      <c r="C181" s="205" t="s">
        <v>7</v>
      </c>
      <c r="D181" s="205" t="s">
        <v>148</v>
      </c>
      <c r="E181" s="206" t="s">
        <v>488</v>
      </c>
      <c r="F181" s="207" t="s">
        <v>489</v>
      </c>
      <c r="G181" s="208" t="s">
        <v>226</v>
      </c>
      <c r="H181" s="209">
        <v>4</v>
      </c>
      <c r="I181" s="210"/>
      <c r="J181" s="211">
        <f>ROUND(I181*H181,2)</f>
        <v>0</v>
      </c>
      <c r="K181" s="207" t="s">
        <v>157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0.020209999999999999</v>
      </c>
      <c r="R181" s="214">
        <f>Q181*H181</f>
        <v>0.080839999999999995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152</v>
      </c>
      <c r="AT181" s="216" t="s">
        <v>148</v>
      </c>
      <c r="AU181" s="216" t="s">
        <v>82</v>
      </c>
      <c r="AY181" s="18" t="s">
        <v>145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152</v>
      </c>
      <c r="BM181" s="216" t="s">
        <v>490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491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82</v>
      </c>
    </row>
    <row r="183" s="14" customFormat="1">
      <c r="A183" s="14"/>
      <c r="B183" s="235"/>
      <c r="C183" s="236"/>
      <c r="D183" s="225" t="s">
        <v>161</v>
      </c>
      <c r="E183" s="237" t="s">
        <v>19</v>
      </c>
      <c r="F183" s="238" t="s">
        <v>492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161</v>
      </c>
      <c r="AU183" s="244" t="s">
        <v>82</v>
      </c>
      <c r="AV183" s="14" t="s">
        <v>80</v>
      </c>
      <c r="AW183" s="14" t="s">
        <v>33</v>
      </c>
      <c r="AX183" s="14" t="s">
        <v>72</v>
      </c>
      <c r="AY183" s="244" t="s">
        <v>145</v>
      </c>
    </row>
    <row r="184" s="13" customFormat="1">
      <c r="A184" s="13"/>
      <c r="B184" s="223"/>
      <c r="C184" s="224"/>
      <c r="D184" s="225" t="s">
        <v>161</v>
      </c>
      <c r="E184" s="226" t="s">
        <v>19</v>
      </c>
      <c r="F184" s="227" t="s">
        <v>152</v>
      </c>
      <c r="G184" s="224"/>
      <c r="H184" s="228">
        <v>4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161</v>
      </c>
      <c r="AU184" s="234" t="s">
        <v>82</v>
      </c>
      <c r="AV184" s="13" t="s">
        <v>82</v>
      </c>
      <c r="AW184" s="13" t="s">
        <v>33</v>
      </c>
      <c r="AX184" s="13" t="s">
        <v>80</v>
      </c>
      <c r="AY184" s="234" t="s">
        <v>145</v>
      </c>
    </row>
    <row r="185" s="2" customFormat="1" ht="24.15" customHeight="1">
      <c r="A185" s="39"/>
      <c r="B185" s="40"/>
      <c r="C185" s="205" t="s">
        <v>315</v>
      </c>
      <c r="D185" s="205" t="s">
        <v>148</v>
      </c>
      <c r="E185" s="206" t="s">
        <v>493</v>
      </c>
      <c r="F185" s="207" t="s">
        <v>494</v>
      </c>
      <c r="G185" s="208" t="s">
        <v>226</v>
      </c>
      <c r="H185" s="209">
        <v>2</v>
      </c>
      <c r="I185" s="210"/>
      <c r="J185" s="211">
        <f>ROUND(I185*H185,2)</f>
        <v>0</v>
      </c>
      <c r="K185" s="207" t="s">
        <v>157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0.026280000000000001</v>
      </c>
      <c r="R185" s="214">
        <f>Q185*H185</f>
        <v>0.052560000000000003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152</v>
      </c>
      <c r="AT185" s="216" t="s">
        <v>148</v>
      </c>
      <c r="AU185" s="216" t="s">
        <v>82</v>
      </c>
      <c r="AY185" s="18" t="s">
        <v>145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152</v>
      </c>
      <c r="BM185" s="216" t="s">
        <v>495</v>
      </c>
    </row>
    <row r="186" s="2" customFormat="1">
      <c r="A186" s="39"/>
      <c r="B186" s="40"/>
      <c r="C186" s="41"/>
      <c r="D186" s="218" t="s">
        <v>159</v>
      </c>
      <c r="E186" s="41"/>
      <c r="F186" s="219" t="s">
        <v>496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82</v>
      </c>
    </row>
    <row r="187" s="14" customFormat="1">
      <c r="A187" s="14"/>
      <c r="B187" s="235"/>
      <c r="C187" s="236"/>
      <c r="D187" s="225" t="s">
        <v>161</v>
      </c>
      <c r="E187" s="237" t="s">
        <v>19</v>
      </c>
      <c r="F187" s="238" t="s">
        <v>497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82</v>
      </c>
      <c r="AV187" s="14" t="s">
        <v>80</v>
      </c>
      <c r="AW187" s="14" t="s">
        <v>33</v>
      </c>
      <c r="AX187" s="14" t="s">
        <v>72</v>
      </c>
      <c r="AY187" s="244" t="s">
        <v>145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82</v>
      </c>
      <c r="G188" s="224"/>
      <c r="H188" s="228">
        <v>2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161</v>
      </c>
      <c r="AU188" s="234" t="s">
        <v>82</v>
      </c>
      <c r="AV188" s="13" t="s">
        <v>82</v>
      </c>
      <c r="AW188" s="13" t="s">
        <v>33</v>
      </c>
      <c r="AX188" s="13" t="s">
        <v>80</v>
      </c>
      <c r="AY188" s="234" t="s">
        <v>145</v>
      </c>
    </row>
    <row r="189" s="2" customFormat="1" ht="21.75" customHeight="1">
      <c r="A189" s="39"/>
      <c r="B189" s="40"/>
      <c r="C189" s="205" t="s">
        <v>323</v>
      </c>
      <c r="D189" s="205" t="s">
        <v>148</v>
      </c>
      <c r="E189" s="206" t="s">
        <v>498</v>
      </c>
      <c r="F189" s="207" t="s">
        <v>499</v>
      </c>
      <c r="G189" s="208" t="s">
        <v>226</v>
      </c>
      <c r="H189" s="209">
        <v>1</v>
      </c>
      <c r="I189" s="210"/>
      <c r="J189" s="211">
        <f>ROUND(I189*H189,2)</f>
        <v>0</v>
      </c>
      <c r="K189" s="207" t="s">
        <v>157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0.022780000000000002</v>
      </c>
      <c r="R189" s="214">
        <f>Q189*H189</f>
        <v>0.022780000000000002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152</v>
      </c>
      <c r="AT189" s="216" t="s">
        <v>148</v>
      </c>
      <c r="AU189" s="216" t="s">
        <v>82</v>
      </c>
      <c r="AY189" s="18" t="s">
        <v>145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152</v>
      </c>
      <c r="BM189" s="216" t="s">
        <v>500</v>
      </c>
    </row>
    <row r="190" s="2" customFormat="1">
      <c r="A190" s="39"/>
      <c r="B190" s="40"/>
      <c r="C190" s="41"/>
      <c r="D190" s="218" t="s">
        <v>159</v>
      </c>
      <c r="E190" s="41"/>
      <c r="F190" s="219" t="s">
        <v>501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159</v>
      </c>
      <c r="AU190" s="18" t="s">
        <v>82</v>
      </c>
    </row>
    <row r="191" s="14" customFormat="1">
      <c r="A191" s="14"/>
      <c r="B191" s="235"/>
      <c r="C191" s="236"/>
      <c r="D191" s="225" t="s">
        <v>161</v>
      </c>
      <c r="E191" s="237" t="s">
        <v>19</v>
      </c>
      <c r="F191" s="238" t="s">
        <v>502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82</v>
      </c>
      <c r="AV191" s="14" t="s">
        <v>80</v>
      </c>
      <c r="AW191" s="14" t="s">
        <v>33</v>
      </c>
      <c r="AX191" s="14" t="s">
        <v>72</v>
      </c>
      <c r="AY191" s="244" t="s">
        <v>145</v>
      </c>
    </row>
    <row r="192" s="13" customFormat="1">
      <c r="A192" s="13"/>
      <c r="B192" s="223"/>
      <c r="C192" s="224"/>
      <c r="D192" s="225" t="s">
        <v>161</v>
      </c>
      <c r="E192" s="226" t="s">
        <v>19</v>
      </c>
      <c r="F192" s="227" t="s">
        <v>80</v>
      </c>
      <c r="G192" s="224"/>
      <c r="H192" s="228">
        <v>1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161</v>
      </c>
      <c r="AU192" s="234" t="s">
        <v>82</v>
      </c>
      <c r="AV192" s="13" t="s">
        <v>82</v>
      </c>
      <c r="AW192" s="13" t="s">
        <v>33</v>
      </c>
      <c r="AX192" s="13" t="s">
        <v>80</v>
      </c>
      <c r="AY192" s="234" t="s">
        <v>145</v>
      </c>
    </row>
    <row r="193" s="2" customFormat="1" ht="21.75" customHeight="1">
      <c r="A193" s="39"/>
      <c r="B193" s="40"/>
      <c r="C193" s="205" t="s">
        <v>330</v>
      </c>
      <c r="D193" s="205" t="s">
        <v>148</v>
      </c>
      <c r="E193" s="206" t="s">
        <v>503</v>
      </c>
      <c r="F193" s="207" t="s">
        <v>504</v>
      </c>
      <c r="G193" s="208" t="s">
        <v>226</v>
      </c>
      <c r="H193" s="209">
        <v>2</v>
      </c>
      <c r="I193" s="210"/>
      <c r="J193" s="211">
        <f>ROUND(I193*H193,2)</f>
        <v>0</v>
      </c>
      <c r="K193" s="207" t="s">
        <v>157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0.026929999999999999</v>
      </c>
      <c r="R193" s="214">
        <f>Q193*H193</f>
        <v>0.053859999999999998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152</v>
      </c>
      <c r="AT193" s="216" t="s">
        <v>148</v>
      </c>
      <c r="AU193" s="216" t="s">
        <v>82</v>
      </c>
      <c r="AY193" s="18" t="s">
        <v>145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152</v>
      </c>
      <c r="BM193" s="216" t="s">
        <v>505</v>
      </c>
    </row>
    <row r="194" s="2" customFormat="1">
      <c r="A194" s="39"/>
      <c r="B194" s="40"/>
      <c r="C194" s="41"/>
      <c r="D194" s="218" t="s">
        <v>159</v>
      </c>
      <c r="E194" s="41"/>
      <c r="F194" s="219" t="s">
        <v>506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159</v>
      </c>
      <c r="AU194" s="18" t="s">
        <v>82</v>
      </c>
    </row>
    <row r="195" s="14" customFormat="1">
      <c r="A195" s="14"/>
      <c r="B195" s="235"/>
      <c r="C195" s="236"/>
      <c r="D195" s="225" t="s">
        <v>161</v>
      </c>
      <c r="E195" s="237" t="s">
        <v>19</v>
      </c>
      <c r="F195" s="238" t="s">
        <v>507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82</v>
      </c>
      <c r="AV195" s="14" t="s">
        <v>80</v>
      </c>
      <c r="AW195" s="14" t="s">
        <v>33</v>
      </c>
      <c r="AX195" s="14" t="s">
        <v>72</v>
      </c>
      <c r="AY195" s="244" t="s">
        <v>145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82</v>
      </c>
      <c r="G196" s="224"/>
      <c r="H196" s="228">
        <v>2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161</v>
      </c>
      <c r="AU196" s="234" t="s">
        <v>82</v>
      </c>
      <c r="AV196" s="13" t="s">
        <v>82</v>
      </c>
      <c r="AW196" s="13" t="s">
        <v>33</v>
      </c>
      <c r="AX196" s="13" t="s">
        <v>80</v>
      </c>
      <c r="AY196" s="234" t="s">
        <v>145</v>
      </c>
    </row>
    <row r="197" s="2" customFormat="1" ht="21.75" customHeight="1">
      <c r="A197" s="39"/>
      <c r="B197" s="40"/>
      <c r="C197" s="205" t="s">
        <v>336</v>
      </c>
      <c r="D197" s="205" t="s">
        <v>148</v>
      </c>
      <c r="E197" s="206" t="s">
        <v>508</v>
      </c>
      <c r="F197" s="207" t="s">
        <v>509</v>
      </c>
      <c r="G197" s="208" t="s">
        <v>226</v>
      </c>
      <c r="H197" s="209">
        <v>4</v>
      </c>
      <c r="I197" s="210"/>
      <c r="J197" s="211">
        <f>ROUND(I197*H197,2)</f>
        <v>0</v>
      </c>
      <c r="K197" s="207" t="s">
        <v>157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0.054550000000000001</v>
      </c>
      <c r="R197" s="214">
        <f>Q197*H197</f>
        <v>0.21820000000000001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152</v>
      </c>
      <c r="AT197" s="216" t="s">
        <v>148</v>
      </c>
      <c r="AU197" s="216" t="s">
        <v>82</v>
      </c>
      <c r="AY197" s="18" t="s">
        <v>145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152</v>
      </c>
      <c r="BM197" s="216" t="s">
        <v>510</v>
      </c>
    </row>
    <row r="198" s="2" customFormat="1">
      <c r="A198" s="39"/>
      <c r="B198" s="40"/>
      <c r="C198" s="41"/>
      <c r="D198" s="218" t="s">
        <v>159</v>
      </c>
      <c r="E198" s="41"/>
      <c r="F198" s="219" t="s">
        <v>511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159</v>
      </c>
      <c r="AU198" s="18" t="s">
        <v>82</v>
      </c>
    </row>
    <row r="199" s="14" customFormat="1">
      <c r="A199" s="14"/>
      <c r="B199" s="235"/>
      <c r="C199" s="236"/>
      <c r="D199" s="225" t="s">
        <v>161</v>
      </c>
      <c r="E199" s="237" t="s">
        <v>19</v>
      </c>
      <c r="F199" s="238" t="s">
        <v>512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161</v>
      </c>
      <c r="AU199" s="244" t="s">
        <v>82</v>
      </c>
      <c r="AV199" s="14" t="s">
        <v>80</v>
      </c>
      <c r="AW199" s="14" t="s">
        <v>33</v>
      </c>
      <c r="AX199" s="14" t="s">
        <v>72</v>
      </c>
      <c r="AY199" s="244" t="s">
        <v>145</v>
      </c>
    </row>
    <row r="200" s="13" customFormat="1">
      <c r="A200" s="13"/>
      <c r="B200" s="223"/>
      <c r="C200" s="224"/>
      <c r="D200" s="225" t="s">
        <v>161</v>
      </c>
      <c r="E200" s="226" t="s">
        <v>19</v>
      </c>
      <c r="F200" s="227" t="s">
        <v>152</v>
      </c>
      <c r="G200" s="224"/>
      <c r="H200" s="228">
        <v>4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161</v>
      </c>
      <c r="AU200" s="234" t="s">
        <v>82</v>
      </c>
      <c r="AV200" s="13" t="s">
        <v>82</v>
      </c>
      <c r="AW200" s="13" t="s">
        <v>33</v>
      </c>
      <c r="AX200" s="13" t="s">
        <v>80</v>
      </c>
      <c r="AY200" s="234" t="s">
        <v>145</v>
      </c>
    </row>
    <row r="201" s="2" customFormat="1" ht="24.15" customHeight="1">
      <c r="A201" s="39"/>
      <c r="B201" s="40"/>
      <c r="C201" s="205" t="s">
        <v>345</v>
      </c>
      <c r="D201" s="205" t="s">
        <v>148</v>
      </c>
      <c r="E201" s="206" t="s">
        <v>513</v>
      </c>
      <c r="F201" s="207" t="s">
        <v>514</v>
      </c>
      <c r="G201" s="208" t="s">
        <v>251</v>
      </c>
      <c r="H201" s="209">
        <v>0.253</v>
      </c>
      <c r="I201" s="210"/>
      <c r="J201" s="211">
        <f>ROUND(I201*H201,2)</f>
        <v>0</v>
      </c>
      <c r="K201" s="207" t="s">
        <v>157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0.017090000000000001</v>
      </c>
      <c r="R201" s="214">
        <f>Q201*H201</f>
        <v>0.0043237700000000002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152</v>
      </c>
      <c r="AT201" s="216" t="s">
        <v>148</v>
      </c>
      <c r="AU201" s="216" t="s">
        <v>82</v>
      </c>
      <c r="AY201" s="18" t="s">
        <v>145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152</v>
      </c>
      <c r="BM201" s="216" t="s">
        <v>515</v>
      </c>
    </row>
    <row r="202" s="2" customFormat="1">
      <c r="A202" s="39"/>
      <c r="B202" s="40"/>
      <c r="C202" s="41"/>
      <c r="D202" s="218" t="s">
        <v>159</v>
      </c>
      <c r="E202" s="41"/>
      <c r="F202" s="219" t="s">
        <v>516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82</v>
      </c>
    </row>
    <row r="203" s="14" customFormat="1">
      <c r="A203" s="14"/>
      <c r="B203" s="235"/>
      <c r="C203" s="236"/>
      <c r="D203" s="225" t="s">
        <v>161</v>
      </c>
      <c r="E203" s="237" t="s">
        <v>19</v>
      </c>
      <c r="F203" s="238" t="s">
        <v>517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82</v>
      </c>
      <c r="AV203" s="14" t="s">
        <v>80</v>
      </c>
      <c r="AW203" s="14" t="s">
        <v>33</v>
      </c>
      <c r="AX203" s="14" t="s">
        <v>72</v>
      </c>
      <c r="AY203" s="244" t="s">
        <v>145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518</v>
      </c>
      <c r="G204" s="224"/>
      <c r="H204" s="228">
        <v>0.114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161</v>
      </c>
      <c r="AU204" s="234" t="s">
        <v>82</v>
      </c>
      <c r="AV204" s="13" t="s">
        <v>82</v>
      </c>
      <c r="AW204" s="13" t="s">
        <v>33</v>
      </c>
      <c r="AX204" s="13" t="s">
        <v>72</v>
      </c>
      <c r="AY204" s="234" t="s">
        <v>145</v>
      </c>
    </row>
    <row r="205" s="14" customFormat="1">
      <c r="A205" s="14"/>
      <c r="B205" s="235"/>
      <c r="C205" s="236"/>
      <c r="D205" s="225" t="s">
        <v>161</v>
      </c>
      <c r="E205" s="237" t="s">
        <v>19</v>
      </c>
      <c r="F205" s="238" t="s">
        <v>519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82</v>
      </c>
      <c r="AV205" s="14" t="s">
        <v>80</v>
      </c>
      <c r="AW205" s="14" t="s">
        <v>33</v>
      </c>
      <c r="AX205" s="14" t="s">
        <v>72</v>
      </c>
      <c r="AY205" s="244" t="s">
        <v>145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520</v>
      </c>
      <c r="G206" s="224"/>
      <c r="H206" s="228">
        <v>0.094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161</v>
      </c>
      <c r="AU206" s="234" t="s">
        <v>82</v>
      </c>
      <c r="AV206" s="13" t="s">
        <v>82</v>
      </c>
      <c r="AW206" s="13" t="s">
        <v>33</v>
      </c>
      <c r="AX206" s="13" t="s">
        <v>72</v>
      </c>
      <c r="AY206" s="234" t="s">
        <v>145</v>
      </c>
    </row>
    <row r="207" s="14" customFormat="1">
      <c r="A207" s="14"/>
      <c r="B207" s="235"/>
      <c r="C207" s="236"/>
      <c r="D207" s="225" t="s">
        <v>161</v>
      </c>
      <c r="E207" s="237" t="s">
        <v>19</v>
      </c>
      <c r="F207" s="238" t="s">
        <v>521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161</v>
      </c>
      <c r="AU207" s="244" t="s">
        <v>82</v>
      </c>
      <c r="AV207" s="14" t="s">
        <v>80</v>
      </c>
      <c r="AW207" s="14" t="s">
        <v>33</v>
      </c>
      <c r="AX207" s="14" t="s">
        <v>72</v>
      </c>
      <c r="AY207" s="244" t="s">
        <v>145</v>
      </c>
    </row>
    <row r="208" s="13" customFormat="1">
      <c r="A208" s="13"/>
      <c r="B208" s="223"/>
      <c r="C208" s="224"/>
      <c r="D208" s="225" t="s">
        <v>161</v>
      </c>
      <c r="E208" s="226" t="s">
        <v>19</v>
      </c>
      <c r="F208" s="227" t="s">
        <v>522</v>
      </c>
      <c r="G208" s="224"/>
      <c r="H208" s="228">
        <v>0.044999999999999998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161</v>
      </c>
      <c r="AU208" s="234" t="s">
        <v>82</v>
      </c>
      <c r="AV208" s="13" t="s">
        <v>82</v>
      </c>
      <c r="AW208" s="13" t="s">
        <v>33</v>
      </c>
      <c r="AX208" s="13" t="s">
        <v>72</v>
      </c>
      <c r="AY208" s="234" t="s">
        <v>145</v>
      </c>
    </row>
    <row r="209" s="15" customFormat="1">
      <c r="A209" s="15"/>
      <c r="B209" s="245"/>
      <c r="C209" s="246"/>
      <c r="D209" s="225" t="s">
        <v>161</v>
      </c>
      <c r="E209" s="247" t="s">
        <v>19</v>
      </c>
      <c r="F209" s="248" t="s">
        <v>176</v>
      </c>
      <c r="G209" s="246"/>
      <c r="H209" s="249">
        <v>0.253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5" t="s">
        <v>161</v>
      </c>
      <c r="AU209" s="255" t="s">
        <v>82</v>
      </c>
      <c r="AV209" s="15" t="s">
        <v>152</v>
      </c>
      <c r="AW209" s="15" t="s">
        <v>33</v>
      </c>
      <c r="AX209" s="15" t="s">
        <v>80</v>
      </c>
      <c r="AY209" s="255" t="s">
        <v>145</v>
      </c>
    </row>
    <row r="210" s="2" customFormat="1" ht="16.5" customHeight="1">
      <c r="A210" s="39"/>
      <c r="B210" s="40"/>
      <c r="C210" s="259" t="s">
        <v>351</v>
      </c>
      <c r="D210" s="259" t="s">
        <v>462</v>
      </c>
      <c r="E210" s="260" t="s">
        <v>523</v>
      </c>
      <c r="F210" s="261" t="s">
        <v>524</v>
      </c>
      <c r="G210" s="262" t="s">
        <v>251</v>
      </c>
      <c r="H210" s="263">
        <v>0.253</v>
      </c>
      <c r="I210" s="264"/>
      <c r="J210" s="265">
        <f>ROUND(I210*H210,2)</f>
        <v>0</v>
      </c>
      <c r="K210" s="261" t="s">
        <v>157</v>
      </c>
      <c r="L210" s="266"/>
      <c r="M210" s="267" t="s">
        <v>19</v>
      </c>
      <c r="N210" s="268" t="s">
        <v>43</v>
      </c>
      <c r="O210" s="85"/>
      <c r="P210" s="214">
        <f>O210*H210</f>
        <v>0</v>
      </c>
      <c r="Q210" s="214">
        <v>1</v>
      </c>
      <c r="R210" s="214">
        <f>Q210*H210</f>
        <v>0.253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211</v>
      </c>
      <c r="AT210" s="216" t="s">
        <v>462</v>
      </c>
      <c r="AU210" s="216" t="s">
        <v>82</v>
      </c>
      <c r="AY210" s="18" t="s">
        <v>145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152</v>
      </c>
      <c r="BM210" s="216" t="s">
        <v>525</v>
      </c>
    </row>
    <row r="211" s="2" customFormat="1" ht="16.5" customHeight="1">
      <c r="A211" s="39"/>
      <c r="B211" s="40"/>
      <c r="C211" s="205" t="s">
        <v>360</v>
      </c>
      <c r="D211" s="205" t="s">
        <v>148</v>
      </c>
      <c r="E211" s="206" t="s">
        <v>526</v>
      </c>
      <c r="F211" s="207" t="s">
        <v>527</v>
      </c>
      <c r="G211" s="208" t="s">
        <v>233</v>
      </c>
      <c r="H211" s="209">
        <v>1.5</v>
      </c>
      <c r="I211" s="210"/>
      <c r="J211" s="211">
        <f>ROUND(I211*H211,2)</f>
        <v>0</v>
      </c>
      <c r="K211" s="207" t="s">
        <v>157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0.00029999999999999997</v>
      </c>
      <c r="R211" s="214">
        <f>Q211*H211</f>
        <v>0.00044999999999999999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152</v>
      </c>
      <c r="AT211" s="216" t="s">
        <v>148</v>
      </c>
      <c r="AU211" s="216" t="s">
        <v>82</v>
      </c>
      <c r="AY211" s="18" t="s">
        <v>145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152</v>
      </c>
      <c r="BM211" s="216" t="s">
        <v>528</v>
      </c>
    </row>
    <row r="212" s="2" customFormat="1">
      <c r="A212" s="39"/>
      <c r="B212" s="40"/>
      <c r="C212" s="41"/>
      <c r="D212" s="218" t="s">
        <v>159</v>
      </c>
      <c r="E212" s="41"/>
      <c r="F212" s="219" t="s">
        <v>529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159</v>
      </c>
      <c r="AU212" s="18" t="s">
        <v>82</v>
      </c>
    </row>
    <row r="213" s="14" customFormat="1">
      <c r="A213" s="14"/>
      <c r="B213" s="235"/>
      <c r="C213" s="236"/>
      <c r="D213" s="225" t="s">
        <v>161</v>
      </c>
      <c r="E213" s="237" t="s">
        <v>19</v>
      </c>
      <c r="F213" s="238" t="s">
        <v>512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161</v>
      </c>
      <c r="AU213" s="244" t="s">
        <v>82</v>
      </c>
      <c r="AV213" s="14" t="s">
        <v>80</v>
      </c>
      <c r="AW213" s="14" t="s">
        <v>33</v>
      </c>
      <c r="AX213" s="14" t="s">
        <v>72</v>
      </c>
      <c r="AY213" s="244" t="s">
        <v>145</v>
      </c>
    </row>
    <row r="214" s="13" customFormat="1">
      <c r="A214" s="13"/>
      <c r="B214" s="223"/>
      <c r="C214" s="224"/>
      <c r="D214" s="225" t="s">
        <v>161</v>
      </c>
      <c r="E214" s="226" t="s">
        <v>19</v>
      </c>
      <c r="F214" s="227" t="s">
        <v>530</v>
      </c>
      <c r="G214" s="224"/>
      <c r="H214" s="228">
        <v>1.5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161</v>
      </c>
      <c r="AU214" s="234" t="s">
        <v>82</v>
      </c>
      <c r="AV214" s="13" t="s">
        <v>82</v>
      </c>
      <c r="AW214" s="13" t="s">
        <v>33</v>
      </c>
      <c r="AX214" s="13" t="s">
        <v>80</v>
      </c>
      <c r="AY214" s="234" t="s">
        <v>145</v>
      </c>
    </row>
    <row r="215" s="2" customFormat="1" ht="24.15" customHeight="1">
      <c r="A215" s="39"/>
      <c r="B215" s="40"/>
      <c r="C215" s="205" t="s">
        <v>531</v>
      </c>
      <c r="D215" s="205" t="s">
        <v>148</v>
      </c>
      <c r="E215" s="206" t="s">
        <v>532</v>
      </c>
      <c r="F215" s="207" t="s">
        <v>533</v>
      </c>
      <c r="G215" s="208" t="s">
        <v>156</v>
      </c>
      <c r="H215" s="209">
        <v>25.800000000000001</v>
      </c>
      <c r="I215" s="210"/>
      <c r="J215" s="211">
        <f>ROUND(I215*H215,2)</f>
        <v>0</v>
      </c>
      <c r="K215" s="207" t="s">
        <v>157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0.05015</v>
      </c>
      <c r="R215" s="214">
        <f>Q215*H215</f>
        <v>1.2938700000000001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152</v>
      </c>
      <c r="AT215" s="216" t="s">
        <v>148</v>
      </c>
      <c r="AU215" s="216" t="s">
        <v>82</v>
      </c>
      <c r="AY215" s="18" t="s">
        <v>145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152</v>
      </c>
      <c r="BM215" s="216" t="s">
        <v>534</v>
      </c>
    </row>
    <row r="216" s="2" customFormat="1">
      <c r="A216" s="39"/>
      <c r="B216" s="40"/>
      <c r="C216" s="41"/>
      <c r="D216" s="218" t="s">
        <v>159</v>
      </c>
      <c r="E216" s="41"/>
      <c r="F216" s="219" t="s">
        <v>535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159</v>
      </c>
      <c r="AU216" s="18" t="s">
        <v>82</v>
      </c>
    </row>
    <row r="217" s="14" customFormat="1">
      <c r="A217" s="14"/>
      <c r="B217" s="235"/>
      <c r="C217" s="236"/>
      <c r="D217" s="225" t="s">
        <v>161</v>
      </c>
      <c r="E217" s="237" t="s">
        <v>19</v>
      </c>
      <c r="F217" s="238" t="s">
        <v>536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161</v>
      </c>
      <c r="AU217" s="244" t="s">
        <v>82</v>
      </c>
      <c r="AV217" s="14" t="s">
        <v>80</v>
      </c>
      <c r="AW217" s="14" t="s">
        <v>33</v>
      </c>
      <c r="AX217" s="14" t="s">
        <v>72</v>
      </c>
      <c r="AY217" s="244" t="s">
        <v>145</v>
      </c>
    </row>
    <row r="218" s="13" customFormat="1">
      <c r="A218" s="13"/>
      <c r="B218" s="223"/>
      <c r="C218" s="224"/>
      <c r="D218" s="225" t="s">
        <v>161</v>
      </c>
      <c r="E218" s="226" t="s">
        <v>19</v>
      </c>
      <c r="F218" s="227" t="s">
        <v>537</v>
      </c>
      <c r="G218" s="224"/>
      <c r="H218" s="228">
        <v>25.800000000000001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161</v>
      </c>
      <c r="AU218" s="234" t="s">
        <v>82</v>
      </c>
      <c r="AV218" s="13" t="s">
        <v>82</v>
      </c>
      <c r="AW218" s="13" t="s">
        <v>33</v>
      </c>
      <c r="AX218" s="13" t="s">
        <v>80</v>
      </c>
      <c r="AY218" s="234" t="s">
        <v>145</v>
      </c>
    </row>
    <row r="219" s="2" customFormat="1" ht="24.15" customHeight="1">
      <c r="A219" s="39"/>
      <c r="B219" s="40"/>
      <c r="C219" s="205" t="s">
        <v>538</v>
      </c>
      <c r="D219" s="205" t="s">
        <v>148</v>
      </c>
      <c r="E219" s="206" t="s">
        <v>539</v>
      </c>
      <c r="F219" s="207" t="s">
        <v>540</v>
      </c>
      <c r="G219" s="208" t="s">
        <v>156</v>
      </c>
      <c r="H219" s="209">
        <v>68.850999999999999</v>
      </c>
      <c r="I219" s="210"/>
      <c r="J219" s="211">
        <f>ROUND(I219*H219,2)</f>
        <v>0</v>
      </c>
      <c r="K219" s="207" t="s">
        <v>157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0.058970000000000002</v>
      </c>
      <c r="R219" s="214">
        <f>Q219*H219</f>
        <v>4.0601434699999999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152</v>
      </c>
      <c r="AT219" s="216" t="s">
        <v>148</v>
      </c>
      <c r="AU219" s="216" t="s">
        <v>82</v>
      </c>
      <c r="AY219" s="18" t="s">
        <v>145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152</v>
      </c>
      <c r="BM219" s="216" t="s">
        <v>541</v>
      </c>
    </row>
    <row r="220" s="2" customFormat="1">
      <c r="A220" s="39"/>
      <c r="B220" s="40"/>
      <c r="C220" s="41"/>
      <c r="D220" s="218" t="s">
        <v>159</v>
      </c>
      <c r="E220" s="41"/>
      <c r="F220" s="219" t="s">
        <v>542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159</v>
      </c>
      <c r="AU220" s="18" t="s">
        <v>82</v>
      </c>
    </row>
    <row r="221" s="14" customFormat="1">
      <c r="A221" s="14"/>
      <c r="B221" s="235"/>
      <c r="C221" s="236"/>
      <c r="D221" s="225" t="s">
        <v>161</v>
      </c>
      <c r="E221" s="237" t="s">
        <v>19</v>
      </c>
      <c r="F221" s="238" t="s">
        <v>543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161</v>
      </c>
      <c r="AU221" s="244" t="s">
        <v>82</v>
      </c>
      <c r="AV221" s="14" t="s">
        <v>80</v>
      </c>
      <c r="AW221" s="14" t="s">
        <v>33</v>
      </c>
      <c r="AX221" s="14" t="s">
        <v>72</v>
      </c>
      <c r="AY221" s="244" t="s">
        <v>145</v>
      </c>
    </row>
    <row r="222" s="13" customFormat="1">
      <c r="A222" s="13"/>
      <c r="B222" s="223"/>
      <c r="C222" s="224"/>
      <c r="D222" s="225" t="s">
        <v>161</v>
      </c>
      <c r="E222" s="226" t="s">
        <v>19</v>
      </c>
      <c r="F222" s="227" t="s">
        <v>544</v>
      </c>
      <c r="G222" s="224"/>
      <c r="H222" s="228">
        <v>8.6799999999999997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161</v>
      </c>
      <c r="AU222" s="234" t="s">
        <v>82</v>
      </c>
      <c r="AV222" s="13" t="s">
        <v>82</v>
      </c>
      <c r="AW222" s="13" t="s">
        <v>33</v>
      </c>
      <c r="AX222" s="13" t="s">
        <v>72</v>
      </c>
      <c r="AY222" s="234" t="s">
        <v>145</v>
      </c>
    </row>
    <row r="223" s="14" customFormat="1">
      <c r="A223" s="14"/>
      <c r="B223" s="235"/>
      <c r="C223" s="236"/>
      <c r="D223" s="225" t="s">
        <v>161</v>
      </c>
      <c r="E223" s="237" t="s">
        <v>19</v>
      </c>
      <c r="F223" s="238" t="s">
        <v>545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161</v>
      </c>
      <c r="AU223" s="244" t="s">
        <v>82</v>
      </c>
      <c r="AV223" s="14" t="s">
        <v>80</v>
      </c>
      <c r="AW223" s="14" t="s">
        <v>33</v>
      </c>
      <c r="AX223" s="14" t="s">
        <v>72</v>
      </c>
      <c r="AY223" s="244" t="s">
        <v>145</v>
      </c>
    </row>
    <row r="224" s="13" customFormat="1">
      <c r="A224" s="13"/>
      <c r="B224" s="223"/>
      <c r="C224" s="224"/>
      <c r="D224" s="225" t="s">
        <v>161</v>
      </c>
      <c r="E224" s="226" t="s">
        <v>19</v>
      </c>
      <c r="F224" s="227" t="s">
        <v>546</v>
      </c>
      <c r="G224" s="224"/>
      <c r="H224" s="228">
        <v>20.491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161</v>
      </c>
      <c r="AU224" s="234" t="s">
        <v>82</v>
      </c>
      <c r="AV224" s="13" t="s">
        <v>82</v>
      </c>
      <c r="AW224" s="13" t="s">
        <v>33</v>
      </c>
      <c r="AX224" s="13" t="s">
        <v>72</v>
      </c>
      <c r="AY224" s="234" t="s">
        <v>145</v>
      </c>
    </row>
    <row r="225" s="14" customFormat="1">
      <c r="A225" s="14"/>
      <c r="B225" s="235"/>
      <c r="C225" s="236"/>
      <c r="D225" s="225" t="s">
        <v>161</v>
      </c>
      <c r="E225" s="237" t="s">
        <v>19</v>
      </c>
      <c r="F225" s="238" t="s">
        <v>547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82</v>
      </c>
      <c r="AV225" s="14" t="s">
        <v>80</v>
      </c>
      <c r="AW225" s="14" t="s">
        <v>33</v>
      </c>
      <c r="AX225" s="14" t="s">
        <v>72</v>
      </c>
      <c r="AY225" s="244" t="s">
        <v>145</v>
      </c>
    </row>
    <row r="226" s="13" customFormat="1">
      <c r="A226" s="13"/>
      <c r="B226" s="223"/>
      <c r="C226" s="224"/>
      <c r="D226" s="225" t="s">
        <v>161</v>
      </c>
      <c r="E226" s="226" t="s">
        <v>19</v>
      </c>
      <c r="F226" s="227" t="s">
        <v>548</v>
      </c>
      <c r="G226" s="224"/>
      <c r="H226" s="228">
        <v>39.68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161</v>
      </c>
      <c r="AU226" s="234" t="s">
        <v>82</v>
      </c>
      <c r="AV226" s="13" t="s">
        <v>82</v>
      </c>
      <c r="AW226" s="13" t="s">
        <v>33</v>
      </c>
      <c r="AX226" s="13" t="s">
        <v>72</v>
      </c>
      <c r="AY226" s="234" t="s">
        <v>145</v>
      </c>
    </row>
    <row r="227" s="15" customFormat="1">
      <c r="A227" s="15"/>
      <c r="B227" s="245"/>
      <c r="C227" s="246"/>
      <c r="D227" s="225" t="s">
        <v>161</v>
      </c>
      <c r="E227" s="247" t="s">
        <v>19</v>
      </c>
      <c r="F227" s="248" t="s">
        <v>176</v>
      </c>
      <c r="G227" s="246"/>
      <c r="H227" s="249">
        <v>68.850999999999999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5" t="s">
        <v>161</v>
      </c>
      <c r="AU227" s="255" t="s">
        <v>82</v>
      </c>
      <c r="AV227" s="15" t="s">
        <v>152</v>
      </c>
      <c r="AW227" s="15" t="s">
        <v>33</v>
      </c>
      <c r="AX227" s="15" t="s">
        <v>80</v>
      </c>
      <c r="AY227" s="255" t="s">
        <v>145</v>
      </c>
    </row>
    <row r="228" s="2" customFormat="1" ht="24.15" customHeight="1">
      <c r="A228" s="39"/>
      <c r="B228" s="40"/>
      <c r="C228" s="205" t="s">
        <v>549</v>
      </c>
      <c r="D228" s="205" t="s">
        <v>148</v>
      </c>
      <c r="E228" s="206" t="s">
        <v>550</v>
      </c>
      <c r="F228" s="207" t="s">
        <v>551</v>
      </c>
      <c r="G228" s="208" t="s">
        <v>156</v>
      </c>
      <c r="H228" s="209">
        <v>30.07</v>
      </c>
      <c r="I228" s="210"/>
      <c r="J228" s="211">
        <f>ROUND(I228*H228,2)</f>
        <v>0</v>
      </c>
      <c r="K228" s="207" t="s">
        <v>157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0.07571</v>
      </c>
      <c r="R228" s="214">
        <f>Q228*H228</f>
        <v>2.2765997000000002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152</v>
      </c>
      <c r="AT228" s="216" t="s">
        <v>148</v>
      </c>
      <c r="AU228" s="216" t="s">
        <v>82</v>
      </c>
      <c r="AY228" s="18" t="s">
        <v>145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152</v>
      </c>
      <c r="BM228" s="216" t="s">
        <v>552</v>
      </c>
    </row>
    <row r="229" s="2" customFormat="1">
      <c r="A229" s="39"/>
      <c r="B229" s="40"/>
      <c r="C229" s="41"/>
      <c r="D229" s="218" t="s">
        <v>159</v>
      </c>
      <c r="E229" s="41"/>
      <c r="F229" s="219" t="s">
        <v>553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159</v>
      </c>
      <c r="AU229" s="18" t="s">
        <v>82</v>
      </c>
    </row>
    <row r="230" s="14" customFormat="1">
      <c r="A230" s="14"/>
      <c r="B230" s="235"/>
      <c r="C230" s="236"/>
      <c r="D230" s="225" t="s">
        <v>161</v>
      </c>
      <c r="E230" s="237" t="s">
        <v>19</v>
      </c>
      <c r="F230" s="238" t="s">
        <v>554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82</v>
      </c>
      <c r="AV230" s="14" t="s">
        <v>80</v>
      </c>
      <c r="AW230" s="14" t="s">
        <v>33</v>
      </c>
      <c r="AX230" s="14" t="s">
        <v>72</v>
      </c>
      <c r="AY230" s="244" t="s">
        <v>145</v>
      </c>
    </row>
    <row r="231" s="13" customFormat="1">
      <c r="A231" s="13"/>
      <c r="B231" s="223"/>
      <c r="C231" s="224"/>
      <c r="D231" s="225" t="s">
        <v>161</v>
      </c>
      <c r="E231" s="226" t="s">
        <v>19</v>
      </c>
      <c r="F231" s="227" t="s">
        <v>555</v>
      </c>
      <c r="G231" s="224"/>
      <c r="H231" s="228">
        <v>30.07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161</v>
      </c>
      <c r="AU231" s="234" t="s">
        <v>82</v>
      </c>
      <c r="AV231" s="13" t="s">
        <v>82</v>
      </c>
      <c r="AW231" s="13" t="s">
        <v>33</v>
      </c>
      <c r="AX231" s="13" t="s">
        <v>80</v>
      </c>
      <c r="AY231" s="234" t="s">
        <v>145</v>
      </c>
    </row>
    <row r="232" s="2" customFormat="1" ht="24.15" customHeight="1">
      <c r="A232" s="39"/>
      <c r="B232" s="40"/>
      <c r="C232" s="205" t="s">
        <v>556</v>
      </c>
      <c r="D232" s="205" t="s">
        <v>148</v>
      </c>
      <c r="E232" s="206" t="s">
        <v>557</v>
      </c>
      <c r="F232" s="207" t="s">
        <v>558</v>
      </c>
      <c r="G232" s="208" t="s">
        <v>179</v>
      </c>
      <c r="H232" s="209">
        <v>0.25900000000000001</v>
      </c>
      <c r="I232" s="210"/>
      <c r="J232" s="211">
        <f>ROUND(I232*H232,2)</f>
        <v>0</v>
      </c>
      <c r="K232" s="207" t="s">
        <v>157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2.5143</v>
      </c>
      <c r="R232" s="214">
        <f>Q232*H232</f>
        <v>0.65120370000000005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152</v>
      </c>
      <c r="AT232" s="216" t="s">
        <v>148</v>
      </c>
      <c r="AU232" s="216" t="s">
        <v>82</v>
      </c>
      <c r="AY232" s="18" t="s">
        <v>145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152</v>
      </c>
      <c r="BM232" s="216" t="s">
        <v>559</v>
      </c>
    </row>
    <row r="233" s="2" customFormat="1">
      <c r="A233" s="39"/>
      <c r="B233" s="40"/>
      <c r="C233" s="41"/>
      <c r="D233" s="218" t="s">
        <v>159</v>
      </c>
      <c r="E233" s="41"/>
      <c r="F233" s="219" t="s">
        <v>560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159</v>
      </c>
      <c r="AU233" s="18" t="s">
        <v>82</v>
      </c>
    </row>
    <row r="234" s="14" customFormat="1">
      <c r="A234" s="14"/>
      <c r="B234" s="235"/>
      <c r="C234" s="236"/>
      <c r="D234" s="225" t="s">
        <v>161</v>
      </c>
      <c r="E234" s="237" t="s">
        <v>19</v>
      </c>
      <c r="F234" s="238" t="s">
        <v>561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161</v>
      </c>
      <c r="AU234" s="244" t="s">
        <v>82</v>
      </c>
      <c r="AV234" s="14" t="s">
        <v>80</v>
      </c>
      <c r="AW234" s="14" t="s">
        <v>33</v>
      </c>
      <c r="AX234" s="14" t="s">
        <v>72</v>
      </c>
      <c r="AY234" s="244" t="s">
        <v>145</v>
      </c>
    </row>
    <row r="235" s="13" customFormat="1">
      <c r="A235" s="13"/>
      <c r="B235" s="223"/>
      <c r="C235" s="224"/>
      <c r="D235" s="225" t="s">
        <v>161</v>
      </c>
      <c r="E235" s="226" t="s">
        <v>19</v>
      </c>
      <c r="F235" s="227" t="s">
        <v>562</v>
      </c>
      <c r="G235" s="224"/>
      <c r="H235" s="228">
        <v>0.25900000000000001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161</v>
      </c>
      <c r="AU235" s="234" t="s">
        <v>82</v>
      </c>
      <c r="AV235" s="13" t="s">
        <v>82</v>
      </c>
      <c r="AW235" s="13" t="s">
        <v>33</v>
      </c>
      <c r="AX235" s="13" t="s">
        <v>80</v>
      </c>
      <c r="AY235" s="234" t="s">
        <v>145</v>
      </c>
    </row>
    <row r="236" s="2" customFormat="1" ht="24.15" customHeight="1">
      <c r="A236" s="39"/>
      <c r="B236" s="40"/>
      <c r="C236" s="205" t="s">
        <v>563</v>
      </c>
      <c r="D236" s="205" t="s">
        <v>148</v>
      </c>
      <c r="E236" s="206" t="s">
        <v>564</v>
      </c>
      <c r="F236" s="207" t="s">
        <v>565</v>
      </c>
      <c r="G236" s="208" t="s">
        <v>156</v>
      </c>
      <c r="H236" s="209">
        <v>2.5899999999999999</v>
      </c>
      <c r="I236" s="210"/>
      <c r="J236" s="211">
        <f>ROUND(I236*H236,2)</f>
        <v>0</v>
      </c>
      <c r="K236" s="207" t="s">
        <v>157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0.00247</v>
      </c>
      <c r="R236" s="214">
        <f>Q236*H236</f>
        <v>0.0063972999999999999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152</v>
      </c>
      <c r="AT236" s="216" t="s">
        <v>148</v>
      </c>
      <c r="AU236" s="216" t="s">
        <v>82</v>
      </c>
      <c r="AY236" s="18" t="s">
        <v>145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152</v>
      </c>
      <c r="BM236" s="216" t="s">
        <v>566</v>
      </c>
    </row>
    <row r="237" s="2" customFormat="1">
      <c r="A237" s="39"/>
      <c r="B237" s="40"/>
      <c r="C237" s="41"/>
      <c r="D237" s="218" t="s">
        <v>159</v>
      </c>
      <c r="E237" s="41"/>
      <c r="F237" s="219" t="s">
        <v>567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159</v>
      </c>
      <c r="AU237" s="18" t="s">
        <v>82</v>
      </c>
    </row>
    <row r="238" s="14" customFormat="1">
      <c r="A238" s="14"/>
      <c r="B238" s="235"/>
      <c r="C238" s="236"/>
      <c r="D238" s="225" t="s">
        <v>161</v>
      </c>
      <c r="E238" s="237" t="s">
        <v>19</v>
      </c>
      <c r="F238" s="238" t="s">
        <v>561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161</v>
      </c>
      <c r="AU238" s="244" t="s">
        <v>82</v>
      </c>
      <c r="AV238" s="14" t="s">
        <v>80</v>
      </c>
      <c r="AW238" s="14" t="s">
        <v>33</v>
      </c>
      <c r="AX238" s="14" t="s">
        <v>72</v>
      </c>
      <c r="AY238" s="244" t="s">
        <v>145</v>
      </c>
    </row>
    <row r="239" s="13" customFormat="1">
      <c r="A239" s="13"/>
      <c r="B239" s="223"/>
      <c r="C239" s="224"/>
      <c r="D239" s="225" t="s">
        <v>161</v>
      </c>
      <c r="E239" s="226" t="s">
        <v>19</v>
      </c>
      <c r="F239" s="227" t="s">
        <v>568</v>
      </c>
      <c r="G239" s="224"/>
      <c r="H239" s="228">
        <v>2.5899999999999999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161</v>
      </c>
      <c r="AU239" s="234" t="s">
        <v>82</v>
      </c>
      <c r="AV239" s="13" t="s">
        <v>82</v>
      </c>
      <c r="AW239" s="13" t="s">
        <v>33</v>
      </c>
      <c r="AX239" s="13" t="s">
        <v>80</v>
      </c>
      <c r="AY239" s="234" t="s">
        <v>145</v>
      </c>
    </row>
    <row r="240" s="2" customFormat="1" ht="24.15" customHeight="1">
      <c r="A240" s="39"/>
      <c r="B240" s="40"/>
      <c r="C240" s="205" t="s">
        <v>569</v>
      </c>
      <c r="D240" s="205" t="s">
        <v>148</v>
      </c>
      <c r="E240" s="206" t="s">
        <v>570</v>
      </c>
      <c r="F240" s="207" t="s">
        <v>571</v>
      </c>
      <c r="G240" s="208" t="s">
        <v>156</v>
      </c>
      <c r="H240" s="209">
        <v>2.5899999999999999</v>
      </c>
      <c r="I240" s="210"/>
      <c r="J240" s="211">
        <f>ROUND(I240*H240,2)</f>
        <v>0</v>
      </c>
      <c r="K240" s="207" t="s">
        <v>157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152</v>
      </c>
      <c r="AT240" s="216" t="s">
        <v>148</v>
      </c>
      <c r="AU240" s="216" t="s">
        <v>82</v>
      </c>
      <c r="AY240" s="18" t="s">
        <v>145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152</v>
      </c>
      <c r="BM240" s="216" t="s">
        <v>572</v>
      </c>
    </row>
    <row r="241" s="2" customFormat="1">
      <c r="A241" s="39"/>
      <c r="B241" s="40"/>
      <c r="C241" s="41"/>
      <c r="D241" s="218" t="s">
        <v>159</v>
      </c>
      <c r="E241" s="41"/>
      <c r="F241" s="219" t="s">
        <v>573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159</v>
      </c>
      <c r="AU241" s="18" t="s">
        <v>82</v>
      </c>
    </row>
    <row r="242" s="2" customFormat="1" ht="24.15" customHeight="1">
      <c r="A242" s="39"/>
      <c r="B242" s="40"/>
      <c r="C242" s="205" t="s">
        <v>574</v>
      </c>
      <c r="D242" s="205" t="s">
        <v>148</v>
      </c>
      <c r="E242" s="206" t="s">
        <v>575</v>
      </c>
      <c r="F242" s="207" t="s">
        <v>576</v>
      </c>
      <c r="G242" s="208" t="s">
        <v>251</v>
      </c>
      <c r="H242" s="209">
        <v>0.023</v>
      </c>
      <c r="I242" s="210"/>
      <c r="J242" s="211">
        <f>ROUND(I242*H242,2)</f>
        <v>0</v>
      </c>
      <c r="K242" s="207" t="s">
        <v>157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1.10907</v>
      </c>
      <c r="R242" s="214">
        <f>Q242*H242</f>
        <v>0.025508610000000001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152</v>
      </c>
      <c r="AT242" s="216" t="s">
        <v>148</v>
      </c>
      <c r="AU242" s="216" t="s">
        <v>82</v>
      </c>
      <c r="AY242" s="18" t="s">
        <v>145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152</v>
      </c>
      <c r="BM242" s="216" t="s">
        <v>577</v>
      </c>
    </row>
    <row r="243" s="2" customFormat="1">
      <c r="A243" s="39"/>
      <c r="B243" s="40"/>
      <c r="C243" s="41"/>
      <c r="D243" s="218" t="s">
        <v>159</v>
      </c>
      <c r="E243" s="41"/>
      <c r="F243" s="219" t="s">
        <v>578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159</v>
      </c>
      <c r="AU243" s="18" t="s">
        <v>82</v>
      </c>
    </row>
    <row r="244" s="14" customFormat="1">
      <c r="A244" s="14"/>
      <c r="B244" s="235"/>
      <c r="C244" s="236"/>
      <c r="D244" s="225" t="s">
        <v>161</v>
      </c>
      <c r="E244" s="237" t="s">
        <v>19</v>
      </c>
      <c r="F244" s="238" t="s">
        <v>579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161</v>
      </c>
      <c r="AU244" s="244" t="s">
        <v>82</v>
      </c>
      <c r="AV244" s="14" t="s">
        <v>80</v>
      </c>
      <c r="AW244" s="14" t="s">
        <v>33</v>
      </c>
      <c r="AX244" s="14" t="s">
        <v>72</v>
      </c>
      <c r="AY244" s="244" t="s">
        <v>145</v>
      </c>
    </row>
    <row r="245" s="13" customFormat="1">
      <c r="A245" s="13"/>
      <c r="B245" s="223"/>
      <c r="C245" s="224"/>
      <c r="D245" s="225" t="s">
        <v>161</v>
      </c>
      <c r="E245" s="226" t="s">
        <v>19</v>
      </c>
      <c r="F245" s="227" t="s">
        <v>580</v>
      </c>
      <c r="G245" s="224"/>
      <c r="H245" s="228">
        <v>0.023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161</v>
      </c>
      <c r="AU245" s="234" t="s">
        <v>82</v>
      </c>
      <c r="AV245" s="13" t="s">
        <v>82</v>
      </c>
      <c r="AW245" s="13" t="s">
        <v>33</v>
      </c>
      <c r="AX245" s="13" t="s">
        <v>80</v>
      </c>
      <c r="AY245" s="234" t="s">
        <v>145</v>
      </c>
    </row>
    <row r="246" s="12" customFormat="1" ht="22.8" customHeight="1">
      <c r="A246" s="12"/>
      <c r="B246" s="189"/>
      <c r="C246" s="190"/>
      <c r="D246" s="191" t="s">
        <v>71</v>
      </c>
      <c r="E246" s="203" t="s">
        <v>191</v>
      </c>
      <c r="F246" s="203" t="s">
        <v>581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SUM(P247:P381)</f>
        <v>0</v>
      </c>
      <c r="Q246" s="197"/>
      <c r="R246" s="198">
        <f>SUM(R247:R381)</f>
        <v>12.861658540000001</v>
      </c>
      <c r="S246" s="197"/>
      <c r="T246" s="199">
        <f>SUM(T247:T381)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80</v>
      </c>
      <c r="AT246" s="201" t="s">
        <v>71</v>
      </c>
      <c r="AU246" s="201" t="s">
        <v>80</v>
      </c>
      <c r="AY246" s="200" t="s">
        <v>145</v>
      </c>
      <c r="BK246" s="202">
        <f>SUM(BK247:BK381)</f>
        <v>0</v>
      </c>
    </row>
    <row r="247" s="2" customFormat="1" ht="37.8" customHeight="1">
      <c r="A247" s="39"/>
      <c r="B247" s="40"/>
      <c r="C247" s="205" t="s">
        <v>582</v>
      </c>
      <c r="D247" s="205" t="s">
        <v>148</v>
      </c>
      <c r="E247" s="206" t="s">
        <v>583</v>
      </c>
      <c r="F247" s="207" t="s">
        <v>584</v>
      </c>
      <c r="G247" s="208" t="s">
        <v>156</v>
      </c>
      <c r="H247" s="209">
        <v>1.133</v>
      </c>
      <c r="I247" s="210"/>
      <c r="J247" s="211">
        <f>ROUND(I247*H247,2)</f>
        <v>0</v>
      </c>
      <c r="K247" s="207" t="s">
        <v>157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0.0020999999999999999</v>
      </c>
      <c r="R247" s="214">
        <f>Q247*H247</f>
        <v>0.0023793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152</v>
      </c>
      <c r="AT247" s="216" t="s">
        <v>148</v>
      </c>
      <c r="AU247" s="216" t="s">
        <v>82</v>
      </c>
      <c r="AY247" s="18" t="s">
        <v>145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152</v>
      </c>
      <c r="BM247" s="216" t="s">
        <v>585</v>
      </c>
    </row>
    <row r="248" s="2" customFormat="1">
      <c r="A248" s="39"/>
      <c r="B248" s="40"/>
      <c r="C248" s="41"/>
      <c r="D248" s="218" t="s">
        <v>159</v>
      </c>
      <c r="E248" s="41"/>
      <c r="F248" s="219" t="s">
        <v>586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159</v>
      </c>
      <c r="AU248" s="18" t="s">
        <v>82</v>
      </c>
    </row>
    <row r="249" s="14" customFormat="1">
      <c r="A249" s="14"/>
      <c r="B249" s="235"/>
      <c r="C249" s="236"/>
      <c r="D249" s="225" t="s">
        <v>161</v>
      </c>
      <c r="E249" s="237" t="s">
        <v>19</v>
      </c>
      <c r="F249" s="238" t="s">
        <v>587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161</v>
      </c>
      <c r="AU249" s="244" t="s">
        <v>82</v>
      </c>
      <c r="AV249" s="14" t="s">
        <v>80</v>
      </c>
      <c r="AW249" s="14" t="s">
        <v>33</v>
      </c>
      <c r="AX249" s="14" t="s">
        <v>72</v>
      </c>
      <c r="AY249" s="244" t="s">
        <v>145</v>
      </c>
    </row>
    <row r="250" s="13" customFormat="1">
      <c r="A250" s="13"/>
      <c r="B250" s="223"/>
      <c r="C250" s="224"/>
      <c r="D250" s="225" t="s">
        <v>161</v>
      </c>
      <c r="E250" s="226" t="s">
        <v>19</v>
      </c>
      <c r="F250" s="227" t="s">
        <v>588</v>
      </c>
      <c r="G250" s="224"/>
      <c r="H250" s="228">
        <v>0.154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161</v>
      </c>
      <c r="AU250" s="234" t="s">
        <v>82</v>
      </c>
      <c r="AV250" s="13" t="s">
        <v>82</v>
      </c>
      <c r="AW250" s="13" t="s">
        <v>33</v>
      </c>
      <c r="AX250" s="13" t="s">
        <v>72</v>
      </c>
      <c r="AY250" s="234" t="s">
        <v>145</v>
      </c>
    </row>
    <row r="251" s="13" customFormat="1">
      <c r="A251" s="13"/>
      <c r="B251" s="223"/>
      <c r="C251" s="224"/>
      <c r="D251" s="225" t="s">
        <v>161</v>
      </c>
      <c r="E251" s="226" t="s">
        <v>19</v>
      </c>
      <c r="F251" s="227" t="s">
        <v>589</v>
      </c>
      <c r="G251" s="224"/>
      <c r="H251" s="228">
        <v>0.57599999999999996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161</v>
      </c>
      <c r="AU251" s="234" t="s">
        <v>82</v>
      </c>
      <c r="AV251" s="13" t="s">
        <v>82</v>
      </c>
      <c r="AW251" s="13" t="s">
        <v>33</v>
      </c>
      <c r="AX251" s="13" t="s">
        <v>72</v>
      </c>
      <c r="AY251" s="234" t="s">
        <v>145</v>
      </c>
    </row>
    <row r="252" s="13" customFormat="1">
      <c r="A252" s="13"/>
      <c r="B252" s="223"/>
      <c r="C252" s="224"/>
      <c r="D252" s="225" t="s">
        <v>161</v>
      </c>
      <c r="E252" s="226" t="s">
        <v>19</v>
      </c>
      <c r="F252" s="227" t="s">
        <v>590</v>
      </c>
      <c r="G252" s="224"/>
      <c r="H252" s="228">
        <v>0.40300000000000002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161</v>
      </c>
      <c r="AU252" s="234" t="s">
        <v>82</v>
      </c>
      <c r="AV252" s="13" t="s">
        <v>82</v>
      </c>
      <c r="AW252" s="13" t="s">
        <v>33</v>
      </c>
      <c r="AX252" s="13" t="s">
        <v>72</v>
      </c>
      <c r="AY252" s="234" t="s">
        <v>145</v>
      </c>
    </row>
    <row r="253" s="15" customFormat="1">
      <c r="A253" s="15"/>
      <c r="B253" s="245"/>
      <c r="C253" s="246"/>
      <c r="D253" s="225" t="s">
        <v>161</v>
      </c>
      <c r="E253" s="247" t="s">
        <v>19</v>
      </c>
      <c r="F253" s="248" t="s">
        <v>176</v>
      </c>
      <c r="G253" s="246"/>
      <c r="H253" s="249">
        <v>1.133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5" t="s">
        <v>161</v>
      </c>
      <c r="AU253" s="255" t="s">
        <v>82</v>
      </c>
      <c r="AV253" s="15" t="s">
        <v>152</v>
      </c>
      <c r="AW253" s="15" t="s">
        <v>33</v>
      </c>
      <c r="AX253" s="15" t="s">
        <v>80</v>
      </c>
      <c r="AY253" s="255" t="s">
        <v>145</v>
      </c>
    </row>
    <row r="254" s="2" customFormat="1" ht="21.75" customHeight="1">
      <c r="A254" s="39"/>
      <c r="B254" s="40"/>
      <c r="C254" s="205" t="s">
        <v>591</v>
      </c>
      <c r="D254" s="205" t="s">
        <v>148</v>
      </c>
      <c r="E254" s="206" t="s">
        <v>592</v>
      </c>
      <c r="F254" s="207" t="s">
        <v>593</v>
      </c>
      <c r="G254" s="208" t="s">
        <v>156</v>
      </c>
      <c r="H254" s="209">
        <v>54.902999999999999</v>
      </c>
      <c r="I254" s="210"/>
      <c r="J254" s="211">
        <f>ROUND(I254*H254,2)</f>
        <v>0</v>
      </c>
      <c r="K254" s="207" t="s">
        <v>157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0.0073499999999999998</v>
      </c>
      <c r="R254" s="214">
        <f>Q254*H254</f>
        <v>0.40353704999999995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152</v>
      </c>
      <c r="AT254" s="216" t="s">
        <v>148</v>
      </c>
      <c r="AU254" s="216" t="s">
        <v>82</v>
      </c>
      <c r="AY254" s="18" t="s">
        <v>145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152</v>
      </c>
      <c r="BM254" s="216" t="s">
        <v>594</v>
      </c>
    </row>
    <row r="255" s="2" customFormat="1">
      <c r="A255" s="39"/>
      <c r="B255" s="40"/>
      <c r="C255" s="41"/>
      <c r="D255" s="218" t="s">
        <v>159</v>
      </c>
      <c r="E255" s="41"/>
      <c r="F255" s="219" t="s">
        <v>595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159</v>
      </c>
      <c r="AU255" s="18" t="s">
        <v>82</v>
      </c>
    </row>
    <row r="256" s="14" customFormat="1">
      <c r="A256" s="14"/>
      <c r="B256" s="235"/>
      <c r="C256" s="236"/>
      <c r="D256" s="225" t="s">
        <v>161</v>
      </c>
      <c r="E256" s="237" t="s">
        <v>19</v>
      </c>
      <c r="F256" s="238" t="s">
        <v>596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161</v>
      </c>
      <c r="AU256" s="244" t="s">
        <v>82</v>
      </c>
      <c r="AV256" s="14" t="s">
        <v>80</v>
      </c>
      <c r="AW256" s="14" t="s">
        <v>33</v>
      </c>
      <c r="AX256" s="14" t="s">
        <v>72</v>
      </c>
      <c r="AY256" s="244" t="s">
        <v>145</v>
      </c>
    </row>
    <row r="257" s="13" customFormat="1">
      <c r="A257" s="13"/>
      <c r="B257" s="223"/>
      <c r="C257" s="224"/>
      <c r="D257" s="225" t="s">
        <v>161</v>
      </c>
      <c r="E257" s="226" t="s">
        <v>19</v>
      </c>
      <c r="F257" s="227" t="s">
        <v>597</v>
      </c>
      <c r="G257" s="224"/>
      <c r="H257" s="228">
        <v>1.8899999999999999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161</v>
      </c>
      <c r="AU257" s="234" t="s">
        <v>82</v>
      </c>
      <c r="AV257" s="13" t="s">
        <v>82</v>
      </c>
      <c r="AW257" s="13" t="s">
        <v>33</v>
      </c>
      <c r="AX257" s="13" t="s">
        <v>72</v>
      </c>
      <c r="AY257" s="234" t="s">
        <v>145</v>
      </c>
    </row>
    <row r="258" s="13" customFormat="1">
      <c r="A258" s="13"/>
      <c r="B258" s="223"/>
      <c r="C258" s="224"/>
      <c r="D258" s="225" t="s">
        <v>161</v>
      </c>
      <c r="E258" s="226" t="s">
        <v>19</v>
      </c>
      <c r="F258" s="227" t="s">
        <v>598</v>
      </c>
      <c r="G258" s="224"/>
      <c r="H258" s="228">
        <v>1.413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161</v>
      </c>
      <c r="AU258" s="234" t="s">
        <v>82</v>
      </c>
      <c r="AV258" s="13" t="s">
        <v>82</v>
      </c>
      <c r="AW258" s="13" t="s">
        <v>33</v>
      </c>
      <c r="AX258" s="13" t="s">
        <v>72</v>
      </c>
      <c r="AY258" s="234" t="s">
        <v>145</v>
      </c>
    </row>
    <row r="259" s="14" customFormat="1">
      <c r="A259" s="14"/>
      <c r="B259" s="235"/>
      <c r="C259" s="236"/>
      <c r="D259" s="225" t="s">
        <v>161</v>
      </c>
      <c r="E259" s="237" t="s">
        <v>19</v>
      </c>
      <c r="F259" s="238" t="s">
        <v>599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161</v>
      </c>
      <c r="AU259" s="244" t="s">
        <v>82</v>
      </c>
      <c r="AV259" s="14" t="s">
        <v>80</v>
      </c>
      <c r="AW259" s="14" t="s">
        <v>33</v>
      </c>
      <c r="AX259" s="14" t="s">
        <v>72</v>
      </c>
      <c r="AY259" s="244" t="s">
        <v>145</v>
      </c>
    </row>
    <row r="260" s="14" customFormat="1">
      <c r="A260" s="14"/>
      <c r="B260" s="235"/>
      <c r="C260" s="236"/>
      <c r="D260" s="225" t="s">
        <v>161</v>
      </c>
      <c r="E260" s="237" t="s">
        <v>19</v>
      </c>
      <c r="F260" s="238" t="s">
        <v>475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82</v>
      </c>
      <c r="AV260" s="14" t="s">
        <v>80</v>
      </c>
      <c r="AW260" s="14" t="s">
        <v>33</v>
      </c>
      <c r="AX260" s="14" t="s">
        <v>72</v>
      </c>
      <c r="AY260" s="244" t="s">
        <v>145</v>
      </c>
    </row>
    <row r="261" s="13" customFormat="1">
      <c r="A261" s="13"/>
      <c r="B261" s="223"/>
      <c r="C261" s="224"/>
      <c r="D261" s="225" t="s">
        <v>161</v>
      </c>
      <c r="E261" s="226" t="s">
        <v>19</v>
      </c>
      <c r="F261" s="227" t="s">
        <v>600</v>
      </c>
      <c r="G261" s="224"/>
      <c r="H261" s="228">
        <v>6.4000000000000004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161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145</v>
      </c>
    </row>
    <row r="262" s="14" customFormat="1">
      <c r="A262" s="14"/>
      <c r="B262" s="235"/>
      <c r="C262" s="236"/>
      <c r="D262" s="225" t="s">
        <v>161</v>
      </c>
      <c r="E262" s="237" t="s">
        <v>19</v>
      </c>
      <c r="F262" s="238" t="s">
        <v>481</v>
      </c>
      <c r="G262" s="236"/>
      <c r="H262" s="237" t="s">
        <v>19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161</v>
      </c>
      <c r="AU262" s="244" t="s">
        <v>82</v>
      </c>
      <c r="AV262" s="14" t="s">
        <v>80</v>
      </c>
      <c r="AW262" s="14" t="s">
        <v>33</v>
      </c>
      <c r="AX262" s="14" t="s">
        <v>72</v>
      </c>
      <c r="AY262" s="244" t="s">
        <v>145</v>
      </c>
    </row>
    <row r="263" s="13" customFormat="1">
      <c r="A263" s="13"/>
      <c r="B263" s="223"/>
      <c r="C263" s="224"/>
      <c r="D263" s="225" t="s">
        <v>161</v>
      </c>
      <c r="E263" s="226" t="s">
        <v>19</v>
      </c>
      <c r="F263" s="227" t="s">
        <v>216</v>
      </c>
      <c r="G263" s="224"/>
      <c r="H263" s="228">
        <v>1.3500000000000001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161</v>
      </c>
      <c r="AU263" s="234" t="s">
        <v>82</v>
      </c>
      <c r="AV263" s="13" t="s">
        <v>82</v>
      </c>
      <c r="AW263" s="13" t="s">
        <v>33</v>
      </c>
      <c r="AX263" s="13" t="s">
        <v>72</v>
      </c>
      <c r="AY263" s="234" t="s">
        <v>145</v>
      </c>
    </row>
    <row r="264" s="14" customFormat="1">
      <c r="A264" s="14"/>
      <c r="B264" s="235"/>
      <c r="C264" s="236"/>
      <c r="D264" s="225" t="s">
        <v>161</v>
      </c>
      <c r="E264" s="237" t="s">
        <v>19</v>
      </c>
      <c r="F264" s="238" t="s">
        <v>486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161</v>
      </c>
      <c r="AU264" s="244" t="s">
        <v>82</v>
      </c>
      <c r="AV264" s="14" t="s">
        <v>80</v>
      </c>
      <c r="AW264" s="14" t="s">
        <v>33</v>
      </c>
      <c r="AX264" s="14" t="s">
        <v>72</v>
      </c>
      <c r="AY264" s="244" t="s">
        <v>145</v>
      </c>
    </row>
    <row r="265" s="13" customFormat="1">
      <c r="A265" s="13"/>
      <c r="B265" s="223"/>
      <c r="C265" s="224"/>
      <c r="D265" s="225" t="s">
        <v>161</v>
      </c>
      <c r="E265" s="226" t="s">
        <v>19</v>
      </c>
      <c r="F265" s="227" t="s">
        <v>601</v>
      </c>
      <c r="G265" s="224"/>
      <c r="H265" s="228">
        <v>7.75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161</v>
      </c>
      <c r="AU265" s="234" t="s">
        <v>82</v>
      </c>
      <c r="AV265" s="13" t="s">
        <v>82</v>
      </c>
      <c r="AW265" s="13" t="s">
        <v>33</v>
      </c>
      <c r="AX265" s="13" t="s">
        <v>72</v>
      </c>
      <c r="AY265" s="234" t="s">
        <v>145</v>
      </c>
    </row>
    <row r="266" s="14" customFormat="1">
      <c r="A266" s="14"/>
      <c r="B266" s="235"/>
      <c r="C266" s="236"/>
      <c r="D266" s="225" t="s">
        <v>161</v>
      </c>
      <c r="E266" s="237" t="s">
        <v>19</v>
      </c>
      <c r="F266" s="238" t="s">
        <v>602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161</v>
      </c>
      <c r="AU266" s="244" t="s">
        <v>82</v>
      </c>
      <c r="AV266" s="14" t="s">
        <v>80</v>
      </c>
      <c r="AW266" s="14" t="s">
        <v>33</v>
      </c>
      <c r="AX266" s="14" t="s">
        <v>72</v>
      </c>
      <c r="AY266" s="244" t="s">
        <v>145</v>
      </c>
    </row>
    <row r="267" s="14" customFormat="1">
      <c r="A267" s="14"/>
      <c r="B267" s="235"/>
      <c r="C267" s="236"/>
      <c r="D267" s="225" t="s">
        <v>161</v>
      </c>
      <c r="E267" s="237" t="s">
        <v>19</v>
      </c>
      <c r="F267" s="238" t="s">
        <v>603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161</v>
      </c>
      <c r="AU267" s="244" t="s">
        <v>82</v>
      </c>
      <c r="AV267" s="14" t="s">
        <v>80</v>
      </c>
      <c r="AW267" s="14" t="s">
        <v>33</v>
      </c>
      <c r="AX267" s="14" t="s">
        <v>72</v>
      </c>
      <c r="AY267" s="244" t="s">
        <v>145</v>
      </c>
    </row>
    <row r="268" s="13" customFormat="1">
      <c r="A268" s="13"/>
      <c r="B268" s="223"/>
      <c r="C268" s="224"/>
      <c r="D268" s="225" t="s">
        <v>161</v>
      </c>
      <c r="E268" s="226" t="s">
        <v>19</v>
      </c>
      <c r="F268" s="227" t="s">
        <v>604</v>
      </c>
      <c r="G268" s="224"/>
      <c r="H268" s="228">
        <v>34.600000000000001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161</v>
      </c>
      <c r="AU268" s="234" t="s">
        <v>82</v>
      </c>
      <c r="AV268" s="13" t="s">
        <v>82</v>
      </c>
      <c r="AW268" s="13" t="s">
        <v>33</v>
      </c>
      <c r="AX268" s="13" t="s">
        <v>72</v>
      </c>
      <c r="AY268" s="234" t="s">
        <v>145</v>
      </c>
    </row>
    <row r="269" s="14" customFormat="1">
      <c r="A269" s="14"/>
      <c r="B269" s="235"/>
      <c r="C269" s="236"/>
      <c r="D269" s="225" t="s">
        <v>161</v>
      </c>
      <c r="E269" s="237" t="s">
        <v>19</v>
      </c>
      <c r="F269" s="238" t="s">
        <v>605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82</v>
      </c>
      <c r="AV269" s="14" t="s">
        <v>80</v>
      </c>
      <c r="AW269" s="14" t="s">
        <v>33</v>
      </c>
      <c r="AX269" s="14" t="s">
        <v>72</v>
      </c>
      <c r="AY269" s="244" t="s">
        <v>145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245</v>
      </c>
      <c r="G270" s="224"/>
      <c r="H270" s="228">
        <v>1.5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161</v>
      </c>
      <c r="AU270" s="234" t="s">
        <v>82</v>
      </c>
      <c r="AV270" s="13" t="s">
        <v>82</v>
      </c>
      <c r="AW270" s="13" t="s">
        <v>33</v>
      </c>
      <c r="AX270" s="13" t="s">
        <v>72</v>
      </c>
      <c r="AY270" s="234" t="s">
        <v>145</v>
      </c>
    </row>
    <row r="271" s="15" customFormat="1">
      <c r="A271" s="15"/>
      <c r="B271" s="245"/>
      <c r="C271" s="246"/>
      <c r="D271" s="225" t="s">
        <v>161</v>
      </c>
      <c r="E271" s="247" t="s">
        <v>19</v>
      </c>
      <c r="F271" s="248" t="s">
        <v>176</v>
      </c>
      <c r="G271" s="246"/>
      <c r="H271" s="249">
        <v>54.902999999999999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161</v>
      </c>
      <c r="AU271" s="255" t="s">
        <v>82</v>
      </c>
      <c r="AV271" s="15" t="s">
        <v>152</v>
      </c>
      <c r="AW271" s="15" t="s">
        <v>33</v>
      </c>
      <c r="AX271" s="15" t="s">
        <v>80</v>
      </c>
      <c r="AY271" s="255" t="s">
        <v>145</v>
      </c>
    </row>
    <row r="272" s="2" customFormat="1" ht="21.75" customHeight="1">
      <c r="A272" s="39"/>
      <c r="B272" s="40"/>
      <c r="C272" s="205" t="s">
        <v>606</v>
      </c>
      <c r="D272" s="205" t="s">
        <v>148</v>
      </c>
      <c r="E272" s="206" t="s">
        <v>607</v>
      </c>
      <c r="F272" s="207" t="s">
        <v>608</v>
      </c>
      <c r="G272" s="208" t="s">
        <v>156</v>
      </c>
      <c r="H272" s="209">
        <v>304.34500000000003</v>
      </c>
      <c r="I272" s="210"/>
      <c r="J272" s="211">
        <f>ROUND(I272*H272,2)</f>
        <v>0</v>
      </c>
      <c r="K272" s="207" t="s">
        <v>157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0.00025999999999999998</v>
      </c>
      <c r="R272" s="214">
        <f>Q272*H272</f>
        <v>0.079129699999999997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152</v>
      </c>
      <c r="AT272" s="216" t="s">
        <v>148</v>
      </c>
      <c r="AU272" s="216" t="s">
        <v>82</v>
      </c>
      <c r="AY272" s="18" t="s">
        <v>145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152</v>
      </c>
      <c r="BM272" s="216" t="s">
        <v>609</v>
      </c>
    </row>
    <row r="273" s="2" customFormat="1">
      <c r="A273" s="39"/>
      <c r="B273" s="40"/>
      <c r="C273" s="41"/>
      <c r="D273" s="218" t="s">
        <v>159</v>
      </c>
      <c r="E273" s="41"/>
      <c r="F273" s="219" t="s">
        <v>610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159</v>
      </c>
      <c r="AU273" s="18" t="s">
        <v>82</v>
      </c>
    </row>
    <row r="274" s="14" customFormat="1">
      <c r="A274" s="14"/>
      <c r="B274" s="235"/>
      <c r="C274" s="236"/>
      <c r="D274" s="225" t="s">
        <v>161</v>
      </c>
      <c r="E274" s="237" t="s">
        <v>19</v>
      </c>
      <c r="F274" s="238" t="s">
        <v>611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161</v>
      </c>
      <c r="AU274" s="244" t="s">
        <v>82</v>
      </c>
      <c r="AV274" s="14" t="s">
        <v>80</v>
      </c>
      <c r="AW274" s="14" t="s">
        <v>33</v>
      </c>
      <c r="AX274" s="14" t="s">
        <v>72</v>
      </c>
      <c r="AY274" s="244" t="s">
        <v>145</v>
      </c>
    </row>
    <row r="275" s="13" customFormat="1">
      <c r="A275" s="13"/>
      <c r="B275" s="223"/>
      <c r="C275" s="224"/>
      <c r="D275" s="225" t="s">
        <v>161</v>
      </c>
      <c r="E275" s="226" t="s">
        <v>19</v>
      </c>
      <c r="F275" s="227" t="s">
        <v>612</v>
      </c>
      <c r="G275" s="224"/>
      <c r="H275" s="228">
        <v>54.902999999999999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161</v>
      </c>
      <c r="AU275" s="234" t="s">
        <v>82</v>
      </c>
      <c r="AV275" s="13" t="s">
        <v>82</v>
      </c>
      <c r="AW275" s="13" t="s">
        <v>33</v>
      </c>
      <c r="AX275" s="13" t="s">
        <v>72</v>
      </c>
      <c r="AY275" s="234" t="s">
        <v>145</v>
      </c>
    </row>
    <row r="276" s="14" customFormat="1">
      <c r="A276" s="14"/>
      <c r="B276" s="235"/>
      <c r="C276" s="236"/>
      <c r="D276" s="225" t="s">
        <v>161</v>
      </c>
      <c r="E276" s="237" t="s">
        <v>19</v>
      </c>
      <c r="F276" s="238" t="s">
        <v>613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161</v>
      </c>
      <c r="AU276" s="244" t="s">
        <v>82</v>
      </c>
      <c r="AV276" s="14" t="s">
        <v>80</v>
      </c>
      <c r="AW276" s="14" t="s">
        <v>33</v>
      </c>
      <c r="AX276" s="14" t="s">
        <v>72</v>
      </c>
      <c r="AY276" s="244" t="s">
        <v>145</v>
      </c>
    </row>
    <row r="277" s="13" customFormat="1">
      <c r="A277" s="13"/>
      <c r="B277" s="223"/>
      <c r="C277" s="224"/>
      <c r="D277" s="225" t="s">
        <v>161</v>
      </c>
      <c r="E277" s="226" t="s">
        <v>19</v>
      </c>
      <c r="F277" s="227" t="s">
        <v>614</v>
      </c>
      <c r="G277" s="224"/>
      <c r="H277" s="228">
        <v>60.140000000000001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161</v>
      </c>
      <c r="AU277" s="234" t="s">
        <v>82</v>
      </c>
      <c r="AV277" s="13" t="s">
        <v>82</v>
      </c>
      <c r="AW277" s="13" t="s">
        <v>33</v>
      </c>
      <c r="AX277" s="13" t="s">
        <v>72</v>
      </c>
      <c r="AY277" s="234" t="s">
        <v>145</v>
      </c>
    </row>
    <row r="278" s="14" customFormat="1">
      <c r="A278" s="14"/>
      <c r="B278" s="235"/>
      <c r="C278" s="236"/>
      <c r="D278" s="225" t="s">
        <v>161</v>
      </c>
      <c r="E278" s="237" t="s">
        <v>19</v>
      </c>
      <c r="F278" s="238" t="s">
        <v>615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161</v>
      </c>
      <c r="AU278" s="244" t="s">
        <v>82</v>
      </c>
      <c r="AV278" s="14" t="s">
        <v>80</v>
      </c>
      <c r="AW278" s="14" t="s">
        <v>33</v>
      </c>
      <c r="AX278" s="14" t="s">
        <v>72</v>
      </c>
      <c r="AY278" s="244" t="s">
        <v>145</v>
      </c>
    </row>
    <row r="279" s="13" customFormat="1">
      <c r="A279" s="13"/>
      <c r="B279" s="223"/>
      <c r="C279" s="224"/>
      <c r="D279" s="225" t="s">
        <v>161</v>
      </c>
      <c r="E279" s="226" t="s">
        <v>19</v>
      </c>
      <c r="F279" s="227" t="s">
        <v>616</v>
      </c>
      <c r="G279" s="224"/>
      <c r="H279" s="228">
        <v>137.702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161</v>
      </c>
      <c r="AU279" s="234" t="s">
        <v>82</v>
      </c>
      <c r="AV279" s="13" t="s">
        <v>82</v>
      </c>
      <c r="AW279" s="13" t="s">
        <v>33</v>
      </c>
      <c r="AX279" s="13" t="s">
        <v>72</v>
      </c>
      <c r="AY279" s="234" t="s">
        <v>145</v>
      </c>
    </row>
    <row r="280" s="14" customFormat="1">
      <c r="A280" s="14"/>
      <c r="B280" s="235"/>
      <c r="C280" s="236"/>
      <c r="D280" s="225" t="s">
        <v>161</v>
      </c>
      <c r="E280" s="237" t="s">
        <v>19</v>
      </c>
      <c r="F280" s="238" t="s">
        <v>617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161</v>
      </c>
      <c r="AU280" s="244" t="s">
        <v>82</v>
      </c>
      <c r="AV280" s="14" t="s">
        <v>80</v>
      </c>
      <c r="AW280" s="14" t="s">
        <v>33</v>
      </c>
      <c r="AX280" s="14" t="s">
        <v>72</v>
      </c>
      <c r="AY280" s="244" t="s">
        <v>145</v>
      </c>
    </row>
    <row r="281" s="13" customFormat="1">
      <c r="A281" s="13"/>
      <c r="B281" s="223"/>
      <c r="C281" s="224"/>
      <c r="D281" s="225" t="s">
        <v>161</v>
      </c>
      <c r="E281" s="226" t="s">
        <v>19</v>
      </c>
      <c r="F281" s="227" t="s">
        <v>618</v>
      </c>
      <c r="G281" s="224"/>
      <c r="H281" s="228">
        <v>51.600000000000001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161</v>
      </c>
      <c r="AU281" s="234" t="s">
        <v>82</v>
      </c>
      <c r="AV281" s="13" t="s">
        <v>82</v>
      </c>
      <c r="AW281" s="13" t="s">
        <v>33</v>
      </c>
      <c r="AX281" s="13" t="s">
        <v>72</v>
      </c>
      <c r="AY281" s="234" t="s">
        <v>145</v>
      </c>
    </row>
    <row r="282" s="15" customFormat="1">
      <c r="A282" s="15"/>
      <c r="B282" s="245"/>
      <c r="C282" s="246"/>
      <c r="D282" s="225" t="s">
        <v>161</v>
      </c>
      <c r="E282" s="247" t="s">
        <v>19</v>
      </c>
      <c r="F282" s="248" t="s">
        <v>176</v>
      </c>
      <c r="G282" s="246"/>
      <c r="H282" s="249">
        <v>304.34500000000003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5" t="s">
        <v>161</v>
      </c>
      <c r="AU282" s="255" t="s">
        <v>82</v>
      </c>
      <c r="AV282" s="15" t="s">
        <v>152</v>
      </c>
      <c r="AW282" s="15" t="s">
        <v>33</v>
      </c>
      <c r="AX282" s="15" t="s">
        <v>80</v>
      </c>
      <c r="AY282" s="255" t="s">
        <v>145</v>
      </c>
    </row>
    <row r="283" s="2" customFormat="1" ht="24.15" customHeight="1">
      <c r="A283" s="39"/>
      <c r="B283" s="40"/>
      <c r="C283" s="205" t="s">
        <v>619</v>
      </c>
      <c r="D283" s="205" t="s">
        <v>148</v>
      </c>
      <c r="E283" s="206" t="s">
        <v>620</v>
      </c>
      <c r="F283" s="207" t="s">
        <v>621</v>
      </c>
      <c r="G283" s="208" t="s">
        <v>156</v>
      </c>
      <c r="H283" s="209">
        <v>249.44200000000001</v>
      </c>
      <c r="I283" s="210"/>
      <c r="J283" s="211">
        <f>ROUND(I283*H283,2)</f>
        <v>0</v>
      </c>
      <c r="K283" s="207" t="s">
        <v>157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0.0043800000000000002</v>
      </c>
      <c r="R283" s="214">
        <f>Q283*H283</f>
        <v>1.0925559600000001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152</v>
      </c>
      <c r="AT283" s="216" t="s">
        <v>148</v>
      </c>
      <c r="AU283" s="216" t="s">
        <v>82</v>
      </c>
      <c r="AY283" s="18" t="s">
        <v>145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152</v>
      </c>
      <c r="BM283" s="216" t="s">
        <v>622</v>
      </c>
    </row>
    <row r="284" s="2" customFormat="1">
      <c r="A284" s="39"/>
      <c r="B284" s="40"/>
      <c r="C284" s="41"/>
      <c r="D284" s="218" t="s">
        <v>159</v>
      </c>
      <c r="E284" s="41"/>
      <c r="F284" s="219" t="s">
        <v>623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159</v>
      </c>
      <c r="AU284" s="18" t="s">
        <v>82</v>
      </c>
    </row>
    <row r="285" s="14" customFormat="1">
      <c r="A285" s="14"/>
      <c r="B285" s="235"/>
      <c r="C285" s="236"/>
      <c r="D285" s="225" t="s">
        <v>161</v>
      </c>
      <c r="E285" s="237" t="s">
        <v>19</v>
      </c>
      <c r="F285" s="238" t="s">
        <v>613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161</v>
      </c>
      <c r="AU285" s="244" t="s">
        <v>82</v>
      </c>
      <c r="AV285" s="14" t="s">
        <v>80</v>
      </c>
      <c r="AW285" s="14" t="s">
        <v>33</v>
      </c>
      <c r="AX285" s="14" t="s">
        <v>72</v>
      </c>
      <c r="AY285" s="244" t="s">
        <v>145</v>
      </c>
    </row>
    <row r="286" s="13" customFormat="1">
      <c r="A286" s="13"/>
      <c r="B286" s="223"/>
      <c r="C286" s="224"/>
      <c r="D286" s="225" t="s">
        <v>161</v>
      </c>
      <c r="E286" s="226" t="s">
        <v>19</v>
      </c>
      <c r="F286" s="227" t="s">
        <v>614</v>
      </c>
      <c r="G286" s="224"/>
      <c r="H286" s="228">
        <v>60.140000000000001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161</v>
      </c>
      <c r="AU286" s="234" t="s">
        <v>82</v>
      </c>
      <c r="AV286" s="13" t="s">
        <v>82</v>
      </c>
      <c r="AW286" s="13" t="s">
        <v>33</v>
      </c>
      <c r="AX286" s="13" t="s">
        <v>72</v>
      </c>
      <c r="AY286" s="234" t="s">
        <v>145</v>
      </c>
    </row>
    <row r="287" s="14" customFormat="1">
      <c r="A287" s="14"/>
      <c r="B287" s="235"/>
      <c r="C287" s="236"/>
      <c r="D287" s="225" t="s">
        <v>161</v>
      </c>
      <c r="E287" s="237" t="s">
        <v>19</v>
      </c>
      <c r="F287" s="238" t="s">
        <v>615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161</v>
      </c>
      <c r="AU287" s="244" t="s">
        <v>82</v>
      </c>
      <c r="AV287" s="14" t="s">
        <v>80</v>
      </c>
      <c r="AW287" s="14" t="s">
        <v>33</v>
      </c>
      <c r="AX287" s="14" t="s">
        <v>72</v>
      </c>
      <c r="AY287" s="244" t="s">
        <v>145</v>
      </c>
    </row>
    <row r="288" s="13" customFormat="1">
      <c r="A288" s="13"/>
      <c r="B288" s="223"/>
      <c r="C288" s="224"/>
      <c r="D288" s="225" t="s">
        <v>161</v>
      </c>
      <c r="E288" s="226" t="s">
        <v>19</v>
      </c>
      <c r="F288" s="227" t="s">
        <v>616</v>
      </c>
      <c r="G288" s="224"/>
      <c r="H288" s="228">
        <v>137.702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161</v>
      </c>
      <c r="AU288" s="234" t="s">
        <v>82</v>
      </c>
      <c r="AV288" s="13" t="s">
        <v>82</v>
      </c>
      <c r="AW288" s="13" t="s">
        <v>33</v>
      </c>
      <c r="AX288" s="13" t="s">
        <v>72</v>
      </c>
      <c r="AY288" s="234" t="s">
        <v>145</v>
      </c>
    </row>
    <row r="289" s="14" customFormat="1">
      <c r="A289" s="14"/>
      <c r="B289" s="235"/>
      <c r="C289" s="236"/>
      <c r="D289" s="225" t="s">
        <v>161</v>
      </c>
      <c r="E289" s="237" t="s">
        <v>19</v>
      </c>
      <c r="F289" s="238" t="s">
        <v>617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161</v>
      </c>
      <c r="AU289" s="244" t="s">
        <v>82</v>
      </c>
      <c r="AV289" s="14" t="s">
        <v>80</v>
      </c>
      <c r="AW289" s="14" t="s">
        <v>33</v>
      </c>
      <c r="AX289" s="14" t="s">
        <v>72</v>
      </c>
      <c r="AY289" s="244" t="s">
        <v>145</v>
      </c>
    </row>
    <row r="290" s="13" customFormat="1">
      <c r="A290" s="13"/>
      <c r="B290" s="223"/>
      <c r="C290" s="224"/>
      <c r="D290" s="225" t="s">
        <v>161</v>
      </c>
      <c r="E290" s="226" t="s">
        <v>19</v>
      </c>
      <c r="F290" s="227" t="s">
        <v>618</v>
      </c>
      <c r="G290" s="224"/>
      <c r="H290" s="228">
        <v>51.600000000000001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161</v>
      </c>
      <c r="AU290" s="234" t="s">
        <v>82</v>
      </c>
      <c r="AV290" s="13" t="s">
        <v>82</v>
      </c>
      <c r="AW290" s="13" t="s">
        <v>33</v>
      </c>
      <c r="AX290" s="13" t="s">
        <v>72</v>
      </c>
      <c r="AY290" s="234" t="s">
        <v>145</v>
      </c>
    </row>
    <row r="291" s="15" customFormat="1">
      <c r="A291" s="15"/>
      <c r="B291" s="245"/>
      <c r="C291" s="246"/>
      <c r="D291" s="225" t="s">
        <v>161</v>
      </c>
      <c r="E291" s="247" t="s">
        <v>19</v>
      </c>
      <c r="F291" s="248" t="s">
        <v>176</v>
      </c>
      <c r="G291" s="246"/>
      <c r="H291" s="249">
        <v>249.44200000000001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161</v>
      </c>
      <c r="AU291" s="255" t="s">
        <v>82</v>
      </c>
      <c r="AV291" s="15" t="s">
        <v>152</v>
      </c>
      <c r="AW291" s="15" t="s">
        <v>33</v>
      </c>
      <c r="AX291" s="15" t="s">
        <v>80</v>
      </c>
      <c r="AY291" s="255" t="s">
        <v>145</v>
      </c>
    </row>
    <row r="292" s="2" customFormat="1" ht="16.5" customHeight="1">
      <c r="A292" s="39"/>
      <c r="B292" s="40"/>
      <c r="C292" s="205" t="s">
        <v>624</v>
      </c>
      <c r="D292" s="205" t="s">
        <v>148</v>
      </c>
      <c r="E292" s="206" t="s">
        <v>625</v>
      </c>
      <c r="F292" s="207" t="s">
        <v>626</v>
      </c>
      <c r="G292" s="208" t="s">
        <v>156</v>
      </c>
      <c r="H292" s="209">
        <v>29.539999999999999</v>
      </c>
      <c r="I292" s="210"/>
      <c r="J292" s="211">
        <f>ROUND(I292*H292,2)</f>
        <v>0</v>
      </c>
      <c r="K292" s="207" t="s">
        <v>157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0.0030000000000000001</v>
      </c>
      <c r="R292" s="214">
        <f>Q292*H292</f>
        <v>0.088620000000000004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152</v>
      </c>
      <c r="AT292" s="216" t="s">
        <v>148</v>
      </c>
      <c r="AU292" s="216" t="s">
        <v>82</v>
      </c>
      <c r="AY292" s="18" t="s">
        <v>145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152</v>
      </c>
      <c r="BM292" s="216" t="s">
        <v>627</v>
      </c>
    </row>
    <row r="293" s="2" customFormat="1">
      <c r="A293" s="39"/>
      <c r="B293" s="40"/>
      <c r="C293" s="41"/>
      <c r="D293" s="218" t="s">
        <v>159</v>
      </c>
      <c r="E293" s="41"/>
      <c r="F293" s="219" t="s">
        <v>628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159</v>
      </c>
      <c r="AU293" s="18" t="s">
        <v>82</v>
      </c>
    </row>
    <row r="294" s="14" customFormat="1">
      <c r="A294" s="14"/>
      <c r="B294" s="235"/>
      <c r="C294" s="236"/>
      <c r="D294" s="225" t="s">
        <v>161</v>
      </c>
      <c r="E294" s="237" t="s">
        <v>19</v>
      </c>
      <c r="F294" s="238" t="s">
        <v>629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161</v>
      </c>
      <c r="AU294" s="244" t="s">
        <v>82</v>
      </c>
      <c r="AV294" s="14" t="s">
        <v>80</v>
      </c>
      <c r="AW294" s="14" t="s">
        <v>33</v>
      </c>
      <c r="AX294" s="14" t="s">
        <v>72</v>
      </c>
      <c r="AY294" s="244" t="s">
        <v>145</v>
      </c>
    </row>
    <row r="295" s="14" customFormat="1">
      <c r="A295" s="14"/>
      <c r="B295" s="235"/>
      <c r="C295" s="236"/>
      <c r="D295" s="225" t="s">
        <v>161</v>
      </c>
      <c r="E295" s="237" t="s">
        <v>19</v>
      </c>
      <c r="F295" s="238" t="s">
        <v>357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161</v>
      </c>
      <c r="AU295" s="244" t="s">
        <v>82</v>
      </c>
      <c r="AV295" s="14" t="s">
        <v>80</v>
      </c>
      <c r="AW295" s="14" t="s">
        <v>33</v>
      </c>
      <c r="AX295" s="14" t="s">
        <v>72</v>
      </c>
      <c r="AY295" s="244" t="s">
        <v>145</v>
      </c>
    </row>
    <row r="296" s="13" customFormat="1">
      <c r="A296" s="13"/>
      <c r="B296" s="223"/>
      <c r="C296" s="224"/>
      <c r="D296" s="225" t="s">
        <v>161</v>
      </c>
      <c r="E296" s="226" t="s">
        <v>19</v>
      </c>
      <c r="F296" s="227" t="s">
        <v>630</v>
      </c>
      <c r="G296" s="224"/>
      <c r="H296" s="228">
        <v>9.9399999999999995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161</v>
      </c>
      <c r="AU296" s="234" t="s">
        <v>82</v>
      </c>
      <c r="AV296" s="13" t="s">
        <v>82</v>
      </c>
      <c r="AW296" s="13" t="s">
        <v>33</v>
      </c>
      <c r="AX296" s="13" t="s">
        <v>72</v>
      </c>
      <c r="AY296" s="234" t="s">
        <v>145</v>
      </c>
    </row>
    <row r="297" s="13" customFormat="1">
      <c r="A297" s="13"/>
      <c r="B297" s="223"/>
      <c r="C297" s="224"/>
      <c r="D297" s="225" t="s">
        <v>161</v>
      </c>
      <c r="E297" s="226" t="s">
        <v>19</v>
      </c>
      <c r="F297" s="227" t="s">
        <v>631</v>
      </c>
      <c r="G297" s="224"/>
      <c r="H297" s="228">
        <v>4.2000000000000002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161</v>
      </c>
      <c r="AU297" s="234" t="s">
        <v>82</v>
      </c>
      <c r="AV297" s="13" t="s">
        <v>82</v>
      </c>
      <c r="AW297" s="13" t="s">
        <v>33</v>
      </c>
      <c r="AX297" s="13" t="s">
        <v>72</v>
      </c>
      <c r="AY297" s="234" t="s">
        <v>145</v>
      </c>
    </row>
    <row r="298" s="14" customFormat="1">
      <c r="A298" s="14"/>
      <c r="B298" s="235"/>
      <c r="C298" s="236"/>
      <c r="D298" s="225" t="s">
        <v>161</v>
      </c>
      <c r="E298" s="237" t="s">
        <v>19</v>
      </c>
      <c r="F298" s="238" t="s">
        <v>208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161</v>
      </c>
      <c r="AU298" s="244" t="s">
        <v>82</v>
      </c>
      <c r="AV298" s="14" t="s">
        <v>80</v>
      </c>
      <c r="AW298" s="14" t="s">
        <v>33</v>
      </c>
      <c r="AX298" s="14" t="s">
        <v>72</v>
      </c>
      <c r="AY298" s="244" t="s">
        <v>145</v>
      </c>
    </row>
    <row r="299" s="13" customFormat="1">
      <c r="A299" s="13"/>
      <c r="B299" s="223"/>
      <c r="C299" s="224"/>
      <c r="D299" s="225" t="s">
        <v>161</v>
      </c>
      <c r="E299" s="226" t="s">
        <v>19</v>
      </c>
      <c r="F299" s="227" t="s">
        <v>632</v>
      </c>
      <c r="G299" s="224"/>
      <c r="H299" s="228">
        <v>8.4000000000000004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161</v>
      </c>
      <c r="AU299" s="234" t="s">
        <v>82</v>
      </c>
      <c r="AV299" s="13" t="s">
        <v>82</v>
      </c>
      <c r="AW299" s="13" t="s">
        <v>33</v>
      </c>
      <c r="AX299" s="13" t="s">
        <v>72</v>
      </c>
      <c r="AY299" s="234" t="s">
        <v>145</v>
      </c>
    </row>
    <row r="300" s="13" customFormat="1">
      <c r="A300" s="13"/>
      <c r="B300" s="223"/>
      <c r="C300" s="224"/>
      <c r="D300" s="225" t="s">
        <v>161</v>
      </c>
      <c r="E300" s="226" t="s">
        <v>19</v>
      </c>
      <c r="F300" s="227" t="s">
        <v>633</v>
      </c>
      <c r="G300" s="224"/>
      <c r="H300" s="228">
        <v>7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161</v>
      </c>
      <c r="AU300" s="234" t="s">
        <v>82</v>
      </c>
      <c r="AV300" s="13" t="s">
        <v>82</v>
      </c>
      <c r="AW300" s="13" t="s">
        <v>33</v>
      </c>
      <c r="AX300" s="13" t="s">
        <v>72</v>
      </c>
      <c r="AY300" s="234" t="s">
        <v>145</v>
      </c>
    </row>
    <row r="301" s="15" customFormat="1">
      <c r="A301" s="15"/>
      <c r="B301" s="245"/>
      <c r="C301" s="246"/>
      <c r="D301" s="225" t="s">
        <v>161</v>
      </c>
      <c r="E301" s="247" t="s">
        <v>19</v>
      </c>
      <c r="F301" s="248" t="s">
        <v>176</v>
      </c>
      <c r="G301" s="246"/>
      <c r="H301" s="249">
        <v>29.539999999999999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5" t="s">
        <v>161</v>
      </c>
      <c r="AU301" s="255" t="s">
        <v>82</v>
      </c>
      <c r="AV301" s="15" t="s">
        <v>152</v>
      </c>
      <c r="AW301" s="15" t="s">
        <v>33</v>
      </c>
      <c r="AX301" s="15" t="s">
        <v>80</v>
      </c>
      <c r="AY301" s="255" t="s">
        <v>145</v>
      </c>
    </row>
    <row r="302" s="2" customFormat="1" ht="24.15" customHeight="1">
      <c r="A302" s="39"/>
      <c r="B302" s="40"/>
      <c r="C302" s="205" t="s">
        <v>634</v>
      </c>
      <c r="D302" s="205" t="s">
        <v>148</v>
      </c>
      <c r="E302" s="206" t="s">
        <v>635</v>
      </c>
      <c r="F302" s="207" t="s">
        <v>636</v>
      </c>
      <c r="G302" s="208" t="s">
        <v>156</v>
      </c>
      <c r="H302" s="209">
        <v>68.983000000000004</v>
      </c>
      <c r="I302" s="210"/>
      <c r="J302" s="211">
        <f>ROUND(I302*H302,2)</f>
        <v>0</v>
      </c>
      <c r="K302" s="207" t="s">
        <v>157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0.018380000000000001</v>
      </c>
      <c r="R302" s="214">
        <f>Q302*H302</f>
        <v>1.2679075400000002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152</v>
      </c>
      <c r="AT302" s="216" t="s">
        <v>148</v>
      </c>
      <c r="AU302" s="216" t="s">
        <v>82</v>
      </c>
      <c r="AY302" s="18" t="s">
        <v>145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152</v>
      </c>
      <c r="BM302" s="216" t="s">
        <v>637</v>
      </c>
    </row>
    <row r="303" s="2" customFormat="1">
      <c r="A303" s="39"/>
      <c r="B303" s="40"/>
      <c r="C303" s="41"/>
      <c r="D303" s="218" t="s">
        <v>159</v>
      </c>
      <c r="E303" s="41"/>
      <c r="F303" s="219" t="s">
        <v>638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159</v>
      </c>
      <c r="AU303" s="18" t="s">
        <v>82</v>
      </c>
    </row>
    <row r="304" s="14" customFormat="1">
      <c r="A304" s="14"/>
      <c r="B304" s="235"/>
      <c r="C304" s="236"/>
      <c r="D304" s="225" t="s">
        <v>161</v>
      </c>
      <c r="E304" s="237" t="s">
        <v>19</v>
      </c>
      <c r="F304" s="238" t="s">
        <v>596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161</v>
      </c>
      <c r="AU304" s="244" t="s">
        <v>82</v>
      </c>
      <c r="AV304" s="14" t="s">
        <v>80</v>
      </c>
      <c r="AW304" s="14" t="s">
        <v>33</v>
      </c>
      <c r="AX304" s="14" t="s">
        <v>72</v>
      </c>
      <c r="AY304" s="244" t="s">
        <v>145</v>
      </c>
    </row>
    <row r="305" s="13" customFormat="1">
      <c r="A305" s="13"/>
      <c r="B305" s="223"/>
      <c r="C305" s="224"/>
      <c r="D305" s="225" t="s">
        <v>161</v>
      </c>
      <c r="E305" s="226" t="s">
        <v>19</v>
      </c>
      <c r="F305" s="227" t="s">
        <v>597</v>
      </c>
      <c r="G305" s="224"/>
      <c r="H305" s="228">
        <v>1.8899999999999999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161</v>
      </c>
      <c r="AU305" s="234" t="s">
        <v>82</v>
      </c>
      <c r="AV305" s="13" t="s">
        <v>82</v>
      </c>
      <c r="AW305" s="13" t="s">
        <v>33</v>
      </c>
      <c r="AX305" s="13" t="s">
        <v>72</v>
      </c>
      <c r="AY305" s="234" t="s">
        <v>145</v>
      </c>
    </row>
    <row r="306" s="13" customFormat="1">
      <c r="A306" s="13"/>
      <c r="B306" s="223"/>
      <c r="C306" s="224"/>
      <c r="D306" s="225" t="s">
        <v>161</v>
      </c>
      <c r="E306" s="226" t="s">
        <v>19</v>
      </c>
      <c r="F306" s="227" t="s">
        <v>598</v>
      </c>
      <c r="G306" s="224"/>
      <c r="H306" s="228">
        <v>1.413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161</v>
      </c>
      <c r="AU306" s="234" t="s">
        <v>82</v>
      </c>
      <c r="AV306" s="13" t="s">
        <v>82</v>
      </c>
      <c r="AW306" s="13" t="s">
        <v>33</v>
      </c>
      <c r="AX306" s="13" t="s">
        <v>72</v>
      </c>
      <c r="AY306" s="234" t="s">
        <v>145</v>
      </c>
    </row>
    <row r="307" s="14" customFormat="1">
      <c r="A307" s="14"/>
      <c r="B307" s="235"/>
      <c r="C307" s="236"/>
      <c r="D307" s="225" t="s">
        <v>161</v>
      </c>
      <c r="E307" s="237" t="s">
        <v>19</v>
      </c>
      <c r="F307" s="238" t="s">
        <v>599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161</v>
      </c>
      <c r="AU307" s="244" t="s">
        <v>82</v>
      </c>
      <c r="AV307" s="14" t="s">
        <v>80</v>
      </c>
      <c r="AW307" s="14" t="s">
        <v>33</v>
      </c>
      <c r="AX307" s="14" t="s">
        <v>72</v>
      </c>
      <c r="AY307" s="244" t="s">
        <v>145</v>
      </c>
    </row>
    <row r="308" s="14" customFormat="1">
      <c r="A308" s="14"/>
      <c r="B308" s="235"/>
      <c r="C308" s="236"/>
      <c r="D308" s="225" t="s">
        <v>161</v>
      </c>
      <c r="E308" s="237" t="s">
        <v>19</v>
      </c>
      <c r="F308" s="238" t="s">
        <v>475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82</v>
      </c>
      <c r="AV308" s="14" t="s">
        <v>80</v>
      </c>
      <c r="AW308" s="14" t="s">
        <v>33</v>
      </c>
      <c r="AX308" s="14" t="s">
        <v>72</v>
      </c>
      <c r="AY308" s="244" t="s">
        <v>145</v>
      </c>
    </row>
    <row r="309" s="13" customFormat="1">
      <c r="A309" s="13"/>
      <c r="B309" s="223"/>
      <c r="C309" s="224"/>
      <c r="D309" s="225" t="s">
        <v>161</v>
      </c>
      <c r="E309" s="226" t="s">
        <v>19</v>
      </c>
      <c r="F309" s="227" t="s">
        <v>600</v>
      </c>
      <c r="G309" s="224"/>
      <c r="H309" s="228">
        <v>6.4000000000000004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161</v>
      </c>
      <c r="AU309" s="234" t="s">
        <v>82</v>
      </c>
      <c r="AV309" s="13" t="s">
        <v>82</v>
      </c>
      <c r="AW309" s="13" t="s">
        <v>33</v>
      </c>
      <c r="AX309" s="13" t="s">
        <v>72</v>
      </c>
      <c r="AY309" s="234" t="s">
        <v>145</v>
      </c>
    </row>
    <row r="310" s="14" customFormat="1">
      <c r="A310" s="14"/>
      <c r="B310" s="235"/>
      <c r="C310" s="236"/>
      <c r="D310" s="225" t="s">
        <v>161</v>
      </c>
      <c r="E310" s="237" t="s">
        <v>19</v>
      </c>
      <c r="F310" s="238" t="s">
        <v>481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161</v>
      </c>
      <c r="AU310" s="244" t="s">
        <v>82</v>
      </c>
      <c r="AV310" s="14" t="s">
        <v>80</v>
      </c>
      <c r="AW310" s="14" t="s">
        <v>33</v>
      </c>
      <c r="AX310" s="14" t="s">
        <v>72</v>
      </c>
      <c r="AY310" s="244" t="s">
        <v>145</v>
      </c>
    </row>
    <row r="311" s="13" customFormat="1">
      <c r="A311" s="13"/>
      <c r="B311" s="223"/>
      <c r="C311" s="224"/>
      <c r="D311" s="225" t="s">
        <v>161</v>
      </c>
      <c r="E311" s="226" t="s">
        <v>19</v>
      </c>
      <c r="F311" s="227" t="s">
        <v>216</v>
      </c>
      <c r="G311" s="224"/>
      <c r="H311" s="228">
        <v>1.3500000000000001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161</v>
      </c>
      <c r="AU311" s="234" t="s">
        <v>82</v>
      </c>
      <c r="AV311" s="13" t="s">
        <v>82</v>
      </c>
      <c r="AW311" s="13" t="s">
        <v>33</v>
      </c>
      <c r="AX311" s="13" t="s">
        <v>72</v>
      </c>
      <c r="AY311" s="234" t="s">
        <v>145</v>
      </c>
    </row>
    <row r="312" s="14" customFormat="1">
      <c r="A312" s="14"/>
      <c r="B312" s="235"/>
      <c r="C312" s="236"/>
      <c r="D312" s="225" t="s">
        <v>161</v>
      </c>
      <c r="E312" s="237" t="s">
        <v>19</v>
      </c>
      <c r="F312" s="238" t="s">
        <v>486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161</v>
      </c>
      <c r="AU312" s="244" t="s">
        <v>82</v>
      </c>
      <c r="AV312" s="14" t="s">
        <v>80</v>
      </c>
      <c r="AW312" s="14" t="s">
        <v>33</v>
      </c>
      <c r="AX312" s="14" t="s">
        <v>72</v>
      </c>
      <c r="AY312" s="244" t="s">
        <v>145</v>
      </c>
    </row>
    <row r="313" s="13" customFormat="1">
      <c r="A313" s="13"/>
      <c r="B313" s="223"/>
      <c r="C313" s="224"/>
      <c r="D313" s="225" t="s">
        <v>161</v>
      </c>
      <c r="E313" s="226" t="s">
        <v>19</v>
      </c>
      <c r="F313" s="227" t="s">
        <v>601</v>
      </c>
      <c r="G313" s="224"/>
      <c r="H313" s="228">
        <v>7.75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161</v>
      </c>
      <c r="AU313" s="234" t="s">
        <v>82</v>
      </c>
      <c r="AV313" s="13" t="s">
        <v>82</v>
      </c>
      <c r="AW313" s="13" t="s">
        <v>33</v>
      </c>
      <c r="AX313" s="13" t="s">
        <v>72</v>
      </c>
      <c r="AY313" s="234" t="s">
        <v>145</v>
      </c>
    </row>
    <row r="314" s="14" customFormat="1">
      <c r="A314" s="14"/>
      <c r="B314" s="235"/>
      <c r="C314" s="236"/>
      <c r="D314" s="225" t="s">
        <v>161</v>
      </c>
      <c r="E314" s="237" t="s">
        <v>19</v>
      </c>
      <c r="F314" s="238" t="s">
        <v>605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161</v>
      </c>
      <c r="AU314" s="244" t="s">
        <v>82</v>
      </c>
      <c r="AV314" s="14" t="s">
        <v>80</v>
      </c>
      <c r="AW314" s="14" t="s">
        <v>33</v>
      </c>
      <c r="AX314" s="14" t="s">
        <v>72</v>
      </c>
      <c r="AY314" s="244" t="s">
        <v>145</v>
      </c>
    </row>
    <row r="315" s="13" customFormat="1">
      <c r="A315" s="13"/>
      <c r="B315" s="223"/>
      <c r="C315" s="224"/>
      <c r="D315" s="225" t="s">
        <v>161</v>
      </c>
      <c r="E315" s="226" t="s">
        <v>19</v>
      </c>
      <c r="F315" s="227" t="s">
        <v>245</v>
      </c>
      <c r="G315" s="224"/>
      <c r="H315" s="228">
        <v>1.5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161</v>
      </c>
      <c r="AU315" s="234" t="s">
        <v>82</v>
      </c>
      <c r="AV315" s="13" t="s">
        <v>82</v>
      </c>
      <c r="AW315" s="13" t="s">
        <v>33</v>
      </c>
      <c r="AX315" s="13" t="s">
        <v>72</v>
      </c>
      <c r="AY315" s="234" t="s">
        <v>145</v>
      </c>
    </row>
    <row r="316" s="14" customFormat="1">
      <c r="A316" s="14"/>
      <c r="B316" s="235"/>
      <c r="C316" s="236"/>
      <c r="D316" s="225" t="s">
        <v>161</v>
      </c>
      <c r="E316" s="237" t="s">
        <v>19</v>
      </c>
      <c r="F316" s="238" t="s">
        <v>639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161</v>
      </c>
      <c r="AU316" s="244" t="s">
        <v>82</v>
      </c>
      <c r="AV316" s="14" t="s">
        <v>80</v>
      </c>
      <c r="AW316" s="14" t="s">
        <v>33</v>
      </c>
      <c r="AX316" s="14" t="s">
        <v>72</v>
      </c>
      <c r="AY316" s="244" t="s">
        <v>145</v>
      </c>
    </row>
    <row r="317" s="13" customFormat="1">
      <c r="A317" s="13"/>
      <c r="B317" s="223"/>
      <c r="C317" s="224"/>
      <c r="D317" s="225" t="s">
        <v>161</v>
      </c>
      <c r="E317" s="226" t="s">
        <v>19</v>
      </c>
      <c r="F317" s="227" t="s">
        <v>640</v>
      </c>
      <c r="G317" s="224"/>
      <c r="H317" s="228">
        <v>24.84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161</v>
      </c>
      <c r="AU317" s="234" t="s">
        <v>82</v>
      </c>
      <c r="AV317" s="13" t="s">
        <v>82</v>
      </c>
      <c r="AW317" s="13" t="s">
        <v>33</v>
      </c>
      <c r="AX317" s="13" t="s">
        <v>72</v>
      </c>
      <c r="AY317" s="234" t="s">
        <v>145</v>
      </c>
    </row>
    <row r="318" s="13" customFormat="1">
      <c r="A318" s="13"/>
      <c r="B318" s="223"/>
      <c r="C318" s="224"/>
      <c r="D318" s="225" t="s">
        <v>161</v>
      </c>
      <c r="E318" s="226" t="s">
        <v>19</v>
      </c>
      <c r="F318" s="227" t="s">
        <v>641</v>
      </c>
      <c r="G318" s="224"/>
      <c r="H318" s="228">
        <v>-3.2000000000000002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161</v>
      </c>
      <c r="AU318" s="234" t="s">
        <v>82</v>
      </c>
      <c r="AV318" s="13" t="s">
        <v>82</v>
      </c>
      <c r="AW318" s="13" t="s">
        <v>33</v>
      </c>
      <c r="AX318" s="13" t="s">
        <v>72</v>
      </c>
      <c r="AY318" s="234" t="s">
        <v>145</v>
      </c>
    </row>
    <row r="319" s="14" customFormat="1">
      <c r="A319" s="14"/>
      <c r="B319" s="235"/>
      <c r="C319" s="236"/>
      <c r="D319" s="225" t="s">
        <v>161</v>
      </c>
      <c r="E319" s="237" t="s">
        <v>19</v>
      </c>
      <c r="F319" s="238" t="s">
        <v>170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161</v>
      </c>
      <c r="AU319" s="244" t="s">
        <v>82</v>
      </c>
      <c r="AV319" s="14" t="s">
        <v>80</v>
      </c>
      <c r="AW319" s="14" t="s">
        <v>33</v>
      </c>
      <c r="AX319" s="14" t="s">
        <v>72</v>
      </c>
      <c r="AY319" s="244" t="s">
        <v>145</v>
      </c>
    </row>
    <row r="320" s="13" customFormat="1">
      <c r="A320" s="13"/>
      <c r="B320" s="223"/>
      <c r="C320" s="224"/>
      <c r="D320" s="225" t="s">
        <v>161</v>
      </c>
      <c r="E320" s="226" t="s">
        <v>19</v>
      </c>
      <c r="F320" s="227" t="s">
        <v>642</v>
      </c>
      <c r="G320" s="224"/>
      <c r="H320" s="228">
        <v>30.239999999999998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161</v>
      </c>
      <c r="AU320" s="234" t="s">
        <v>82</v>
      </c>
      <c r="AV320" s="13" t="s">
        <v>82</v>
      </c>
      <c r="AW320" s="13" t="s">
        <v>33</v>
      </c>
      <c r="AX320" s="13" t="s">
        <v>72</v>
      </c>
      <c r="AY320" s="234" t="s">
        <v>145</v>
      </c>
    </row>
    <row r="321" s="13" customFormat="1">
      <c r="A321" s="13"/>
      <c r="B321" s="223"/>
      <c r="C321" s="224"/>
      <c r="D321" s="225" t="s">
        <v>161</v>
      </c>
      <c r="E321" s="226" t="s">
        <v>19</v>
      </c>
      <c r="F321" s="227" t="s">
        <v>641</v>
      </c>
      <c r="G321" s="224"/>
      <c r="H321" s="228">
        <v>-3.2000000000000002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161</v>
      </c>
      <c r="AU321" s="234" t="s">
        <v>82</v>
      </c>
      <c r="AV321" s="13" t="s">
        <v>82</v>
      </c>
      <c r="AW321" s="13" t="s">
        <v>33</v>
      </c>
      <c r="AX321" s="13" t="s">
        <v>72</v>
      </c>
      <c r="AY321" s="234" t="s">
        <v>145</v>
      </c>
    </row>
    <row r="322" s="15" customFormat="1">
      <c r="A322" s="15"/>
      <c r="B322" s="245"/>
      <c r="C322" s="246"/>
      <c r="D322" s="225" t="s">
        <v>161</v>
      </c>
      <c r="E322" s="247" t="s">
        <v>19</v>
      </c>
      <c r="F322" s="248" t="s">
        <v>176</v>
      </c>
      <c r="G322" s="246"/>
      <c r="H322" s="249">
        <v>68.983000000000004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5" t="s">
        <v>161</v>
      </c>
      <c r="AU322" s="255" t="s">
        <v>82</v>
      </c>
      <c r="AV322" s="15" t="s">
        <v>152</v>
      </c>
      <c r="AW322" s="15" t="s">
        <v>33</v>
      </c>
      <c r="AX322" s="15" t="s">
        <v>80</v>
      </c>
      <c r="AY322" s="255" t="s">
        <v>145</v>
      </c>
    </row>
    <row r="323" s="2" customFormat="1" ht="16.5" customHeight="1">
      <c r="A323" s="39"/>
      <c r="B323" s="40"/>
      <c r="C323" s="205" t="s">
        <v>643</v>
      </c>
      <c r="D323" s="205" t="s">
        <v>148</v>
      </c>
      <c r="E323" s="206" t="s">
        <v>644</v>
      </c>
      <c r="F323" s="207" t="s">
        <v>645</v>
      </c>
      <c r="G323" s="208" t="s">
        <v>156</v>
      </c>
      <c r="H323" s="209">
        <v>7.6079999999999997</v>
      </c>
      <c r="I323" s="210"/>
      <c r="J323" s="211">
        <f>ROUND(I323*H323,2)</f>
        <v>0</v>
      </c>
      <c r="K323" s="207" t="s">
        <v>157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0.033579999999999999</v>
      </c>
      <c r="R323" s="214">
        <f>Q323*H323</f>
        <v>0.25547663999999998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152</v>
      </c>
      <c r="AT323" s="216" t="s">
        <v>148</v>
      </c>
      <c r="AU323" s="216" t="s">
        <v>82</v>
      </c>
      <c r="AY323" s="18" t="s">
        <v>145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152</v>
      </c>
      <c r="BM323" s="216" t="s">
        <v>646</v>
      </c>
    </row>
    <row r="324" s="2" customFormat="1">
      <c r="A324" s="39"/>
      <c r="B324" s="40"/>
      <c r="C324" s="41"/>
      <c r="D324" s="218" t="s">
        <v>159</v>
      </c>
      <c r="E324" s="41"/>
      <c r="F324" s="219" t="s">
        <v>647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159</v>
      </c>
      <c r="AU324" s="18" t="s">
        <v>82</v>
      </c>
    </row>
    <row r="325" s="14" customFormat="1">
      <c r="A325" s="14"/>
      <c r="B325" s="235"/>
      <c r="C325" s="236"/>
      <c r="D325" s="225" t="s">
        <v>161</v>
      </c>
      <c r="E325" s="237" t="s">
        <v>19</v>
      </c>
      <c r="F325" s="238" t="s">
        <v>596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161</v>
      </c>
      <c r="AU325" s="244" t="s">
        <v>82</v>
      </c>
      <c r="AV325" s="14" t="s">
        <v>80</v>
      </c>
      <c r="AW325" s="14" t="s">
        <v>33</v>
      </c>
      <c r="AX325" s="14" t="s">
        <v>72</v>
      </c>
      <c r="AY325" s="244" t="s">
        <v>145</v>
      </c>
    </row>
    <row r="326" s="13" customFormat="1">
      <c r="A326" s="13"/>
      <c r="B326" s="223"/>
      <c r="C326" s="224"/>
      <c r="D326" s="225" t="s">
        <v>161</v>
      </c>
      <c r="E326" s="226" t="s">
        <v>19</v>
      </c>
      <c r="F326" s="227" t="s">
        <v>597</v>
      </c>
      <c r="G326" s="224"/>
      <c r="H326" s="228">
        <v>1.8899999999999999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161</v>
      </c>
      <c r="AU326" s="234" t="s">
        <v>82</v>
      </c>
      <c r="AV326" s="13" t="s">
        <v>82</v>
      </c>
      <c r="AW326" s="13" t="s">
        <v>33</v>
      </c>
      <c r="AX326" s="13" t="s">
        <v>72</v>
      </c>
      <c r="AY326" s="234" t="s">
        <v>145</v>
      </c>
    </row>
    <row r="327" s="13" customFormat="1">
      <c r="A327" s="13"/>
      <c r="B327" s="223"/>
      <c r="C327" s="224"/>
      <c r="D327" s="225" t="s">
        <v>161</v>
      </c>
      <c r="E327" s="226" t="s">
        <v>19</v>
      </c>
      <c r="F327" s="227" t="s">
        <v>598</v>
      </c>
      <c r="G327" s="224"/>
      <c r="H327" s="228">
        <v>1.413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161</v>
      </c>
      <c r="AU327" s="234" t="s">
        <v>82</v>
      </c>
      <c r="AV327" s="13" t="s">
        <v>82</v>
      </c>
      <c r="AW327" s="13" t="s">
        <v>33</v>
      </c>
      <c r="AX327" s="13" t="s">
        <v>72</v>
      </c>
      <c r="AY327" s="234" t="s">
        <v>145</v>
      </c>
    </row>
    <row r="328" s="13" customFormat="1">
      <c r="A328" s="13"/>
      <c r="B328" s="223"/>
      <c r="C328" s="224"/>
      <c r="D328" s="225" t="s">
        <v>161</v>
      </c>
      <c r="E328" s="226" t="s">
        <v>19</v>
      </c>
      <c r="F328" s="227" t="s">
        <v>648</v>
      </c>
      <c r="G328" s="224"/>
      <c r="H328" s="228">
        <v>4.3049999999999997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161</v>
      </c>
      <c r="AU328" s="234" t="s">
        <v>82</v>
      </c>
      <c r="AV328" s="13" t="s">
        <v>82</v>
      </c>
      <c r="AW328" s="13" t="s">
        <v>33</v>
      </c>
      <c r="AX328" s="13" t="s">
        <v>72</v>
      </c>
      <c r="AY328" s="234" t="s">
        <v>145</v>
      </c>
    </row>
    <row r="329" s="15" customFormat="1">
      <c r="A329" s="15"/>
      <c r="B329" s="245"/>
      <c r="C329" s="246"/>
      <c r="D329" s="225" t="s">
        <v>161</v>
      </c>
      <c r="E329" s="247" t="s">
        <v>19</v>
      </c>
      <c r="F329" s="248" t="s">
        <v>176</v>
      </c>
      <c r="G329" s="246"/>
      <c r="H329" s="249">
        <v>7.6079999999999997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5" t="s">
        <v>161</v>
      </c>
      <c r="AU329" s="255" t="s">
        <v>82</v>
      </c>
      <c r="AV329" s="15" t="s">
        <v>152</v>
      </c>
      <c r="AW329" s="15" t="s">
        <v>33</v>
      </c>
      <c r="AX329" s="15" t="s">
        <v>80</v>
      </c>
      <c r="AY329" s="255" t="s">
        <v>145</v>
      </c>
    </row>
    <row r="330" s="2" customFormat="1" ht="24.15" customHeight="1">
      <c r="A330" s="39"/>
      <c r="B330" s="40"/>
      <c r="C330" s="205" t="s">
        <v>649</v>
      </c>
      <c r="D330" s="205" t="s">
        <v>148</v>
      </c>
      <c r="E330" s="206" t="s">
        <v>650</v>
      </c>
      <c r="F330" s="207" t="s">
        <v>651</v>
      </c>
      <c r="G330" s="208" t="s">
        <v>156</v>
      </c>
      <c r="H330" s="209">
        <v>250</v>
      </c>
      <c r="I330" s="210"/>
      <c r="J330" s="211">
        <f>ROUND(I330*H330,2)</f>
        <v>0</v>
      </c>
      <c r="K330" s="207" t="s">
        <v>157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0.028400000000000002</v>
      </c>
      <c r="R330" s="214">
        <f>Q330*H330</f>
        <v>7.1000000000000005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152</v>
      </c>
      <c r="AT330" s="216" t="s">
        <v>148</v>
      </c>
      <c r="AU330" s="216" t="s">
        <v>82</v>
      </c>
      <c r="AY330" s="18" t="s">
        <v>145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152</v>
      </c>
      <c r="BM330" s="216" t="s">
        <v>652</v>
      </c>
    </row>
    <row r="331" s="2" customFormat="1">
      <c r="A331" s="39"/>
      <c r="B331" s="40"/>
      <c r="C331" s="41"/>
      <c r="D331" s="218" t="s">
        <v>159</v>
      </c>
      <c r="E331" s="41"/>
      <c r="F331" s="219" t="s">
        <v>653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159</v>
      </c>
      <c r="AU331" s="18" t="s">
        <v>82</v>
      </c>
    </row>
    <row r="332" s="14" customFormat="1">
      <c r="A332" s="14"/>
      <c r="B332" s="235"/>
      <c r="C332" s="236"/>
      <c r="D332" s="225" t="s">
        <v>161</v>
      </c>
      <c r="E332" s="237" t="s">
        <v>19</v>
      </c>
      <c r="F332" s="238" t="s">
        <v>654</v>
      </c>
      <c r="G332" s="236"/>
      <c r="H332" s="237" t="s">
        <v>19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161</v>
      </c>
      <c r="AU332" s="244" t="s">
        <v>82</v>
      </c>
      <c r="AV332" s="14" t="s">
        <v>80</v>
      </c>
      <c r="AW332" s="14" t="s">
        <v>33</v>
      </c>
      <c r="AX332" s="14" t="s">
        <v>72</v>
      </c>
      <c r="AY332" s="244" t="s">
        <v>145</v>
      </c>
    </row>
    <row r="333" s="13" customFormat="1">
      <c r="A333" s="13"/>
      <c r="B333" s="223"/>
      <c r="C333" s="224"/>
      <c r="D333" s="225" t="s">
        <v>161</v>
      </c>
      <c r="E333" s="226" t="s">
        <v>19</v>
      </c>
      <c r="F333" s="227" t="s">
        <v>655</v>
      </c>
      <c r="G333" s="224"/>
      <c r="H333" s="228">
        <v>250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161</v>
      </c>
      <c r="AU333" s="234" t="s">
        <v>82</v>
      </c>
      <c r="AV333" s="13" t="s">
        <v>82</v>
      </c>
      <c r="AW333" s="13" t="s">
        <v>33</v>
      </c>
      <c r="AX333" s="13" t="s">
        <v>80</v>
      </c>
      <c r="AY333" s="234" t="s">
        <v>145</v>
      </c>
    </row>
    <row r="334" s="2" customFormat="1" ht="24.15" customHeight="1">
      <c r="A334" s="39"/>
      <c r="B334" s="40"/>
      <c r="C334" s="205" t="s">
        <v>656</v>
      </c>
      <c r="D334" s="205" t="s">
        <v>148</v>
      </c>
      <c r="E334" s="206" t="s">
        <v>657</v>
      </c>
      <c r="F334" s="207" t="s">
        <v>658</v>
      </c>
      <c r="G334" s="208" t="s">
        <v>156</v>
      </c>
      <c r="H334" s="209">
        <v>1.3500000000000001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0.0019499999999999999</v>
      </c>
      <c r="R334" s="214">
        <f>Q334*H334</f>
        <v>0.0026324999999999999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152</v>
      </c>
      <c r="AT334" s="216" t="s">
        <v>148</v>
      </c>
      <c r="AU334" s="216" t="s">
        <v>82</v>
      </c>
      <c r="AY334" s="18" t="s">
        <v>145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152</v>
      </c>
      <c r="BM334" s="216" t="s">
        <v>659</v>
      </c>
    </row>
    <row r="335" s="14" customFormat="1">
      <c r="A335" s="14"/>
      <c r="B335" s="235"/>
      <c r="C335" s="236"/>
      <c r="D335" s="225" t="s">
        <v>161</v>
      </c>
      <c r="E335" s="237" t="s">
        <v>19</v>
      </c>
      <c r="F335" s="238" t="s">
        <v>660</v>
      </c>
      <c r="G335" s="236"/>
      <c r="H335" s="237" t="s">
        <v>19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161</v>
      </c>
      <c r="AU335" s="244" t="s">
        <v>82</v>
      </c>
      <c r="AV335" s="14" t="s">
        <v>80</v>
      </c>
      <c r="AW335" s="14" t="s">
        <v>33</v>
      </c>
      <c r="AX335" s="14" t="s">
        <v>72</v>
      </c>
      <c r="AY335" s="244" t="s">
        <v>145</v>
      </c>
    </row>
    <row r="336" s="13" customFormat="1">
      <c r="A336" s="13"/>
      <c r="B336" s="223"/>
      <c r="C336" s="224"/>
      <c r="D336" s="225" t="s">
        <v>161</v>
      </c>
      <c r="E336" s="226" t="s">
        <v>19</v>
      </c>
      <c r="F336" s="227" t="s">
        <v>216</v>
      </c>
      <c r="G336" s="224"/>
      <c r="H336" s="228">
        <v>1.3500000000000001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161</v>
      </c>
      <c r="AU336" s="234" t="s">
        <v>82</v>
      </c>
      <c r="AV336" s="13" t="s">
        <v>82</v>
      </c>
      <c r="AW336" s="13" t="s">
        <v>33</v>
      </c>
      <c r="AX336" s="13" t="s">
        <v>80</v>
      </c>
      <c r="AY336" s="234" t="s">
        <v>145</v>
      </c>
    </row>
    <row r="337" s="2" customFormat="1" ht="21.75" customHeight="1">
      <c r="A337" s="39"/>
      <c r="B337" s="40"/>
      <c r="C337" s="205" t="s">
        <v>661</v>
      </c>
      <c r="D337" s="205" t="s">
        <v>148</v>
      </c>
      <c r="E337" s="206" t="s">
        <v>662</v>
      </c>
      <c r="F337" s="207" t="s">
        <v>663</v>
      </c>
      <c r="G337" s="208" t="s">
        <v>179</v>
      </c>
      <c r="H337" s="209">
        <v>0.33500000000000002</v>
      </c>
      <c r="I337" s="210"/>
      <c r="J337" s="211">
        <f>ROUND(I337*H337,2)</f>
        <v>0</v>
      </c>
      <c r="K337" s="207" t="s">
        <v>157</v>
      </c>
      <c r="L337" s="45"/>
      <c r="M337" s="212" t="s">
        <v>19</v>
      </c>
      <c r="N337" s="213" t="s">
        <v>43</v>
      </c>
      <c r="O337" s="85"/>
      <c r="P337" s="214">
        <f>O337*H337</f>
        <v>0</v>
      </c>
      <c r="Q337" s="214">
        <v>2.45329</v>
      </c>
      <c r="R337" s="214">
        <f>Q337*H337</f>
        <v>0.82185215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152</v>
      </c>
      <c r="AT337" s="216" t="s">
        <v>148</v>
      </c>
      <c r="AU337" s="216" t="s">
        <v>82</v>
      </c>
      <c r="AY337" s="18" t="s">
        <v>145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152</v>
      </c>
      <c r="BM337" s="216" t="s">
        <v>664</v>
      </c>
    </row>
    <row r="338" s="2" customFormat="1">
      <c r="A338" s="39"/>
      <c r="B338" s="40"/>
      <c r="C338" s="41"/>
      <c r="D338" s="218" t="s">
        <v>159</v>
      </c>
      <c r="E338" s="41"/>
      <c r="F338" s="219" t="s">
        <v>665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159</v>
      </c>
      <c r="AU338" s="18" t="s">
        <v>82</v>
      </c>
    </row>
    <row r="339" s="14" customFormat="1">
      <c r="A339" s="14"/>
      <c r="B339" s="235"/>
      <c r="C339" s="236"/>
      <c r="D339" s="225" t="s">
        <v>161</v>
      </c>
      <c r="E339" s="237" t="s">
        <v>19</v>
      </c>
      <c r="F339" s="238" t="s">
        <v>384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161</v>
      </c>
      <c r="AU339" s="244" t="s">
        <v>82</v>
      </c>
      <c r="AV339" s="14" t="s">
        <v>80</v>
      </c>
      <c r="AW339" s="14" t="s">
        <v>33</v>
      </c>
      <c r="AX339" s="14" t="s">
        <v>72</v>
      </c>
      <c r="AY339" s="244" t="s">
        <v>145</v>
      </c>
    </row>
    <row r="340" s="13" customFormat="1">
      <c r="A340" s="13"/>
      <c r="B340" s="223"/>
      <c r="C340" s="224"/>
      <c r="D340" s="225" t="s">
        <v>161</v>
      </c>
      <c r="E340" s="226" t="s">
        <v>19</v>
      </c>
      <c r="F340" s="227" t="s">
        <v>666</v>
      </c>
      <c r="G340" s="224"/>
      <c r="H340" s="228">
        <v>0.33500000000000002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161</v>
      </c>
      <c r="AU340" s="234" t="s">
        <v>82</v>
      </c>
      <c r="AV340" s="13" t="s">
        <v>82</v>
      </c>
      <c r="AW340" s="13" t="s">
        <v>33</v>
      </c>
      <c r="AX340" s="13" t="s">
        <v>80</v>
      </c>
      <c r="AY340" s="234" t="s">
        <v>145</v>
      </c>
    </row>
    <row r="341" s="2" customFormat="1" ht="16.5" customHeight="1">
      <c r="A341" s="39"/>
      <c r="B341" s="40"/>
      <c r="C341" s="205" t="s">
        <v>667</v>
      </c>
      <c r="D341" s="205" t="s">
        <v>148</v>
      </c>
      <c r="E341" s="206" t="s">
        <v>668</v>
      </c>
      <c r="F341" s="207" t="s">
        <v>669</v>
      </c>
      <c r="G341" s="208" t="s">
        <v>179</v>
      </c>
      <c r="H341" s="209">
        <v>0.33500000000000002</v>
      </c>
      <c r="I341" s="210"/>
      <c r="J341" s="211">
        <f>ROUND(I341*H341,2)</f>
        <v>0</v>
      </c>
      <c r="K341" s="207" t="s">
        <v>157</v>
      </c>
      <c r="L341" s="45"/>
      <c r="M341" s="212" t="s">
        <v>19</v>
      </c>
      <c r="N341" s="213" t="s">
        <v>43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152</v>
      </c>
      <c r="AT341" s="216" t="s">
        <v>148</v>
      </c>
      <c r="AU341" s="216" t="s">
        <v>82</v>
      </c>
      <c r="AY341" s="18" t="s">
        <v>145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80</v>
      </c>
      <c r="BK341" s="217">
        <f>ROUND(I341*H341,2)</f>
        <v>0</v>
      </c>
      <c r="BL341" s="18" t="s">
        <v>152</v>
      </c>
      <c r="BM341" s="216" t="s">
        <v>670</v>
      </c>
    </row>
    <row r="342" s="2" customFormat="1">
      <c r="A342" s="39"/>
      <c r="B342" s="40"/>
      <c r="C342" s="41"/>
      <c r="D342" s="218" t="s">
        <v>159</v>
      </c>
      <c r="E342" s="41"/>
      <c r="F342" s="219" t="s">
        <v>671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159</v>
      </c>
      <c r="AU342" s="18" t="s">
        <v>82</v>
      </c>
    </row>
    <row r="343" s="2" customFormat="1" ht="21.75" customHeight="1">
      <c r="A343" s="39"/>
      <c r="B343" s="40"/>
      <c r="C343" s="205" t="s">
        <v>672</v>
      </c>
      <c r="D343" s="205" t="s">
        <v>148</v>
      </c>
      <c r="E343" s="206" t="s">
        <v>673</v>
      </c>
      <c r="F343" s="207" t="s">
        <v>674</v>
      </c>
      <c r="G343" s="208" t="s">
        <v>179</v>
      </c>
      <c r="H343" s="209">
        <v>0.33500000000000002</v>
      </c>
      <c r="I343" s="210"/>
      <c r="J343" s="211">
        <f>ROUND(I343*H343,2)</f>
        <v>0</v>
      </c>
      <c r="K343" s="207" t="s">
        <v>157</v>
      </c>
      <c r="L343" s="45"/>
      <c r="M343" s="212" t="s">
        <v>19</v>
      </c>
      <c r="N343" s="213" t="s">
        <v>43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152</v>
      </c>
      <c r="AT343" s="216" t="s">
        <v>148</v>
      </c>
      <c r="AU343" s="216" t="s">
        <v>82</v>
      </c>
      <c r="AY343" s="18" t="s">
        <v>145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80</v>
      </c>
      <c r="BK343" s="217">
        <f>ROUND(I343*H343,2)</f>
        <v>0</v>
      </c>
      <c r="BL343" s="18" t="s">
        <v>152</v>
      </c>
      <c r="BM343" s="216" t="s">
        <v>675</v>
      </c>
    </row>
    <row r="344" s="2" customFormat="1">
      <c r="A344" s="39"/>
      <c r="B344" s="40"/>
      <c r="C344" s="41"/>
      <c r="D344" s="218" t="s">
        <v>159</v>
      </c>
      <c r="E344" s="41"/>
      <c r="F344" s="219" t="s">
        <v>676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159</v>
      </c>
      <c r="AU344" s="18" t="s">
        <v>82</v>
      </c>
    </row>
    <row r="345" s="2" customFormat="1" ht="16.5" customHeight="1">
      <c r="A345" s="39"/>
      <c r="B345" s="40"/>
      <c r="C345" s="205" t="s">
        <v>677</v>
      </c>
      <c r="D345" s="205" t="s">
        <v>148</v>
      </c>
      <c r="E345" s="206" t="s">
        <v>678</v>
      </c>
      <c r="F345" s="207" t="s">
        <v>679</v>
      </c>
      <c r="G345" s="208" t="s">
        <v>251</v>
      </c>
      <c r="H345" s="209">
        <v>0.01</v>
      </c>
      <c r="I345" s="210"/>
      <c r="J345" s="211">
        <f>ROUND(I345*H345,2)</f>
        <v>0</v>
      </c>
      <c r="K345" s="207" t="s">
        <v>157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1.06277</v>
      </c>
      <c r="R345" s="214">
        <f>Q345*H345</f>
        <v>0.0106277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152</v>
      </c>
      <c r="AT345" s="216" t="s">
        <v>148</v>
      </c>
      <c r="AU345" s="216" t="s">
        <v>82</v>
      </c>
      <c r="AY345" s="18" t="s">
        <v>145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152</v>
      </c>
      <c r="BM345" s="216" t="s">
        <v>680</v>
      </c>
    </row>
    <row r="346" s="2" customFormat="1">
      <c r="A346" s="39"/>
      <c r="B346" s="40"/>
      <c r="C346" s="41"/>
      <c r="D346" s="218" t="s">
        <v>159</v>
      </c>
      <c r="E346" s="41"/>
      <c r="F346" s="219" t="s">
        <v>681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159</v>
      </c>
      <c r="AU346" s="18" t="s">
        <v>82</v>
      </c>
    </row>
    <row r="347" s="14" customFormat="1">
      <c r="A347" s="14"/>
      <c r="B347" s="235"/>
      <c r="C347" s="236"/>
      <c r="D347" s="225" t="s">
        <v>161</v>
      </c>
      <c r="E347" s="237" t="s">
        <v>19</v>
      </c>
      <c r="F347" s="238" t="s">
        <v>682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161</v>
      </c>
      <c r="AU347" s="244" t="s">
        <v>82</v>
      </c>
      <c r="AV347" s="14" t="s">
        <v>80</v>
      </c>
      <c r="AW347" s="14" t="s">
        <v>33</v>
      </c>
      <c r="AX347" s="14" t="s">
        <v>72</v>
      </c>
      <c r="AY347" s="244" t="s">
        <v>145</v>
      </c>
    </row>
    <row r="348" s="13" customFormat="1">
      <c r="A348" s="13"/>
      <c r="B348" s="223"/>
      <c r="C348" s="224"/>
      <c r="D348" s="225" t="s">
        <v>161</v>
      </c>
      <c r="E348" s="226" t="s">
        <v>19</v>
      </c>
      <c r="F348" s="227" t="s">
        <v>683</v>
      </c>
      <c r="G348" s="224"/>
      <c r="H348" s="228">
        <v>0.01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161</v>
      </c>
      <c r="AU348" s="234" t="s">
        <v>82</v>
      </c>
      <c r="AV348" s="13" t="s">
        <v>82</v>
      </c>
      <c r="AW348" s="13" t="s">
        <v>33</v>
      </c>
      <c r="AX348" s="13" t="s">
        <v>80</v>
      </c>
      <c r="AY348" s="234" t="s">
        <v>145</v>
      </c>
    </row>
    <row r="349" s="2" customFormat="1" ht="21.75" customHeight="1">
      <c r="A349" s="39"/>
      <c r="B349" s="40"/>
      <c r="C349" s="205" t="s">
        <v>684</v>
      </c>
      <c r="D349" s="205" t="s">
        <v>148</v>
      </c>
      <c r="E349" s="206" t="s">
        <v>685</v>
      </c>
      <c r="F349" s="207" t="s">
        <v>686</v>
      </c>
      <c r="G349" s="208" t="s">
        <v>179</v>
      </c>
      <c r="H349" s="209">
        <v>0.218</v>
      </c>
      <c r="I349" s="210"/>
      <c r="J349" s="211">
        <f>ROUND(I349*H349,2)</f>
        <v>0</v>
      </c>
      <c r="K349" s="207" t="s">
        <v>157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2.1600000000000001</v>
      </c>
      <c r="R349" s="214">
        <f>Q349*H349</f>
        <v>0.47088000000000002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152</v>
      </c>
      <c r="AT349" s="216" t="s">
        <v>148</v>
      </c>
      <c r="AU349" s="216" t="s">
        <v>82</v>
      </c>
      <c r="AY349" s="18" t="s">
        <v>145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152</v>
      </c>
      <c r="BM349" s="216" t="s">
        <v>687</v>
      </c>
    </row>
    <row r="350" s="2" customFormat="1">
      <c r="A350" s="39"/>
      <c r="B350" s="40"/>
      <c r="C350" s="41"/>
      <c r="D350" s="218" t="s">
        <v>159</v>
      </c>
      <c r="E350" s="41"/>
      <c r="F350" s="219" t="s">
        <v>688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159</v>
      </c>
      <c r="AU350" s="18" t="s">
        <v>82</v>
      </c>
    </row>
    <row r="351" s="13" customFormat="1">
      <c r="A351" s="13"/>
      <c r="B351" s="223"/>
      <c r="C351" s="224"/>
      <c r="D351" s="225" t="s">
        <v>161</v>
      </c>
      <c r="E351" s="226" t="s">
        <v>19</v>
      </c>
      <c r="F351" s="227" t="s">
        <v>689</v>
      </c>
      <c r="G351" s="224"/>
      <c r="H351" s="228">
        <v>0.218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161</v>
      </c>
      <c r="AU351" s="234" t="s">
        <v>82</v>
      </c>
      <c r="AV351" s="13" t="s">
        <v>82</v>
      </c>
      <c r="AW351" s="13" t="s">
        <v>33</v>
      </c>
      <c r="AX351" s="13" t="s">
        <v>80</v>
      </c>
      <c r="AY351" s="234" t="s">
        <v>145</v>
      </c>
    </row>
    <row r="352" s="2" customFormat="1" ht="24.15" customHeight="1">
      <c r="A352" s="39"/>
      <c r="B352" s="40"/>
      <c r="C352" s="205" t="s">
        <v>690</v>
      </c>
      <c r="D352" s="205" t="s">
        <v>148</v>
      </c>
      <c r="E352" s="206" t="s">
        <v>691</v>
      </c>
      <c r="F352" s="207" t="s">
        <v>692</v>
      </c>
      <c r="G352" s="208" t="s">
        <v>226</v>
      </c>
      <c r="H352" s="209">
        <v>8</v>
      </c>
      <c r="I352" s="210"/>
      <c r="J352" s="211">
        <f>ROUND(I352*H352,2)</f>
        <v>0</v>
      </c>
      <c r="K352" s="207" t="s">
        <v>157</v>
      </c>
      <c r="L352" s="45"/>
      <c r="M352" s="212" t="s">
        <v>19</v>
      </c>
      <c r="N352" s="213" t="s">
        <v>43</v>
      </c>
      <c r="O352" s="85"/>
      <c r="P352" s="214">
        <f>O352*H352</f>
        <v>0</v>
      </c>
      <c r="Q352" s="214">
        <v>0.00048000000000000001</v>
      </c>
      <c r="R352" s="214">
        <f>Q352*H352</f>
        <v>0.0038400000000000001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152</v>
      </c>
      <c r="AT352" s="216" t="s">
        <v>148</v>
      </c>
      <c r="AU352" s="216" t="s">
        <v>82</v>
      </c>
      <c r="AY352" s="18" t="s">
        <v>145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152</v>
      </c>
      <c r="BM352" s="216" t="s">
        <v>693</v>
      </c>
    </row>
    <row r="353" s="2" customFormat="1">
      <c r="A353" s="39"/>
      <c r="B353" s="40"/>
      <c r="C353" s="41"/>
      <c r="D353" s="218" t="s">
        <v>159</v>
      </c>
      <c r="E353" s="41"/>
      <c r="F353" s="219" t="s">
        <v>694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159</v>
      </c>
      <c r="AU353" s="18" t="s">
        <v>82</v>
      </c>
    </row>
    <row r="354" s="14" customFormat="1">
      <c r="A354" s="14"/>
      <c r="B354" s="235"/>
      <c r="C354" s="236"/>
      <c r="D354" s="225" t="s">
        <v>161</v>
      </c>
      <c r="E354" s="237" t="s">
        <v>19</v>
      </c>
      <c r="F354" s="238" t="s">
        <v>695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161</v>
      </c>
      <c r="AU354" s="244" t="s">
        <v>82</v>
      </c>
      <c r="AV354" s="14" t="s">
        <v>80</v>
      </c>
      <c r="AW354" s="14" t="s">
        <v>33</v>
      </c>
      <c r="AX354" s="14" t="s">
        <v>72</v>
      </c>
      <c r="AY354" s="244" t="s">
        <v>145</v>
      </c>
    </row>
    <row r="355" s="13" customFormat="1">
      <c r="A355" s="13"/>
      <c r="B355" s="223"/>
      <c r="C355" s="224"/>
      <c r="D355" s="225" t="s">
        <v>161</v>
      </c>
      <c r="E355" s="226" t="s">
        <v>19</v>
      </c>
      <c r="F355" s="227" t="s">
        <v>80</v>
      </c>
      <c r="G355" s="224"/>
      <c r="H355" s="228">
        <v>1</v>
      </c>
      <c r="I355" s="229"/>
      <c r="J355" s="224"/>
      <c r="K355" s="224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161</v>
      </c>
      <c r="AU355" s="234" t="s">
        <v>82</v>
      </c>
      <c r="AV355" s="13" t="s">
        <v>82</v>
      </c>
      <c r="AW355" s="13" t="s">
        <v>33</v>
      </c>
      <c r="AX355" s="13" t="s">
        <v>72</v>
      </c>
      <c r="AY355" s="234" t="s">
        <v>145</v>
      </c>
    </row>
    <row r="356" s="14" customFormat="1">
      <c r="A356" s="14"/>
      <c r="B356" s="235"/>
      <c r="C356" s="236"/>
      <c r="D356" s="225" t="s">
        <v>161</v>
      </c>
      <c r="E356" s="237" t="s">
        <v>19</v>
      </c>
      <c r="F356" s="238" t="s">
        <v>696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161</v>
      </c>
      <c r="AU356" s="244" t="s">
        <v>82</v>
      </c>
      <c r="AV356" s="14" t="s">
        <v>80</v>
      </c>
      <c r="AW356" s="14" t="s">
        <v>33</v>
      </c>
      <c r="AX356" s="14" t="s">
        <v>72</v>
      </c>
      <c r="AY356" s="244" t="s">
        <v>145</v>
      </c>
    </row>
    <row r="357" s="13" customFormat="1">
      <c r="A357" s="13"/>
      <c r="B357" s="223"/>
      <c r="C357" s="224"/>
      <c r="D357" s="225" t="s">
        <v>161</v>
      </c>
      <c r="E357" s="226" t="s">
        <v>19</v>
      </c>
      <c r="F357" s="227" t="s">
        <v>697</v>
      </c>
      <c r="G357" s="224"/>
      <c r="H357" s="228">
        <v>3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161</v>
      </c>
      <c r="AU357" s="234" t="s">
        <v>82</v>
      </c>
      <c r="AV357" s="13" t="s">
        <v>82</v>
      </c>
      <c r="AW357" s="13" t="s">
        <v>33</v>
      </c>
      <c r="AX357" s="13" t="s">
        <v>72</v>
      </c>
      <c r="AY357" s="234" t="s">
        <v>145</v>
      </c>
    </row>
    <row r="358" s="14" customFormat="1">
      <c r="A358" s="14"/>
      <c r="B358" s="235"/>
      <c r="C358" s="236"/>
      <c r="D358" s="225" t="s">
        <v>161</v>
      </c>
      <c r="E358" s="237" t="s">
        <v>19</v>
      </c>
      <c r="F358" s="238" t="s">
        <v>698</v>
      </c>
      <c r="G358" s="236"/>
      <c r="H358" s="237" t="s">
        <v>19</v>
      </c>
      <c r="I358" s="239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161</v>
      </c>
      <c r="AU358" s="244" t="s">
        <v>82</v>
      </c>
      <c r="AV358" s="14" t="s">
        <v>80</v>
      </c>
      <c r="AW358" s="14" t="s">
        <v>33</v>
      </c>
      <c r="AX358" s="14" t="s">
        <v>72</v>
      </c>
      <c r="AY358" s="244" t="s">
        <v>145</v>
      </c>
    </row>
    <row r="359" s="13" customFormat="1">
      <c r="A359" s="13"/>
      <c r="B359" s="223"/>
      <c r="C359" s="224"/>
      <c r="D359" s="225" t="s">
        <v>161</v>
      </c>
      <c r="E359" s="226" t="s">
        <v>19</v>
      </c>
      <c r="F359" s="227" t="s">
        <v>699</v>
      </c>
      <c r="G359" s="224"/>
      <c r="H359" s="228">
        <v>4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161</v>
      </c>
      <c r="AU359" s="234" t="s">
        <v>82</v>
      </c>
      <c r="AV359" s="13" t="s">
        <v>82</v>
      </c>
      <c r="AW359" s="13" t="s">
        <v>33</v>
      </c>
      <c r="AX359" s="13" t="s">
        <v>72</v>
      </c>
      <c r="AY359" s="234" t="s">
        <v>145</v>
      </c>
    </row>
    <row r="360" s="15" customFormat="1">
      <c r="A360" s="15"/>
      <c r="B360" s="245"/>
      <c r="C360" s="246"/>
      <c r="D360" s="225" t="s">
        <v>161</v>
      </c>
      <c r="E360" s="247" t="s">
        <v>19</v>
      </c>
      <c r="F360" s="248" t="s">
        <v>176</v>
      </c>
      <c r="G360" s="246"/>
      <c r="H360" s="249">
        <v>8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5" t="s">
        <v>161</v>
      </c>
      <c r="AU360" s="255" t="s">
        <v>82</v>
      </c>
      <c r="AV360" s="15" t="s">
        <v>152</v>
      </c>
      <c r="AW360" s="15" t="s">
        <v>33</v>
      </c>
      <c r="AX360" s="15" t="s">
        <v>80</v>
      </c>
      <c r="AY360" s="255" t="s">
        <v>145</v>
      </c>
    </row>
    <row r="361" s="2" customFormat="1" ht="16.5" customHeight="1">
      <c r="A361" s="39"/>
      <c r="B361" s="40"/>
      <c r="C361" s="259" t="s">
        <v>700</v>
      </c>
      <c r="D361" s="259" t="s">
        <v>462</v>
      </c>
      <c r="E361" s="260" t="s">
        <v>701</v>
      </c>
      <c r="F361" s="261" t="s">
        <v>702</v>
      </c>
      <c r="G361" s="262" t="s">
        <v>226</v>
      </c>
      <c r="H361" s="263">
        <v>4</v>
      </c>
      <c r="I361" s="264"/>
      <c r="J361" s="265">
        <f>ROUND(I361*H361,2)</f>
        <v>0</v>
      </c>
      <c r="K361" s="261" t="s">
        <v>157</v>
      </c>
      <c r="L361" s="266"/>
      <c r="M361" s="267" t="s">
        <v>19</v>
      </c>
      <c r="N361" s="268" t="s">
        <v>43</v>
      </c>
      <c r="O361" s="85"/>
      <c r="P361" s="214">
        <f>O361*H361</f>
        <v>0</v>
      </c>
      <c r="Q361" s="214">
        <v>0.01521</v>
      </c>
      <c r="R361" s="214">
        <f>Q361*H361</f>
        <v>0.060839999999999998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211</v>
      </c>
      <c r="AT361" s="216" t="s">
        <v>462</v>
      </c>
      <c r="AU361" s="216" t="s">
        <v>82</v>
      </c>
      <c r="AY361" s="18" t="s">
        <v>145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152</v>
      </c>
      <c r="BM361" s="216" t="s">
        <v>703</v>
      </c>
    </row>
    <row r="362" s="14" customFormat="1">
      <c r="A362" s="14"/>
      <c r="B362" s="235"/>
      <c r="C362" s="236"/>
      <c r="D362" s="225" t="s">
        <v>161</v>
      </c>
      <c r="E362" s="237" t="s">
        <v>19</v>
      </c>
      <c r="F362" s="238" t="s">
        <v>695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161</v>
      </c>
      <c r="AU362" s="244" t="s">
        <v>82</v>
      </c>
      <c r="AV362" s="14" t="s">
        <v>80</v>
      </c>
      <c r="AW362" s="14" t="s">
        <v>33</v>
      </c>
      <c r="AX362" s="14" t="s">
        <v>72</v>
      </c>
      <c r="AY362" s="244" t="s">
        <v>145</v>
      </c>
    </row>
    <row r="363" s="13" customFormat="1">
      <c r="A363" s="13"/>
      <c r="B363" s="223"/>
      <c r="C363" s="224"/>
      <c r="D363" s="225" t="s">
        <v>161</v>
      </c>
      <c r="E363" s="226" t="s">
        <v>19</v>
      </c>
      <c r="F363" s="227" t="s">
        <v>80</v>
      </c>
      <c r="G363" s="224"/>
      <c r="H363" s="228">
        <v>1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161</v>
      </c>
      <c r="AU363" s="234" t="s">
        <v>82</v>
      </c>
      <c r="AV363" s="13" t="s">
        <v>82</v>
      </c>
      <c r="AW363" s="13" t="s">
        <v>33</v>
      </c>
      <c r="AX363" s="13" t="s">
        <v>72</v>
      </c>
      <c r="AY363" s="234" t="s">
        <v>145</v>
      </c>
    </row>
    <row r="364" s="14" customFormat="1">
      <c r="A364" s="14"/>
      <c r="B364" s="235"/>
      <c r="C364" s="236"/>
      <c r="D364" s="225" t="s">
        <v>161</v>
      </c>
      <c r="E364" s="237" t="s">
        <v>19</v>
      </c>
      <c r="F364" s="238" t="s">
        <v>696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161</v>
      </c>
      <c r="AU364" s="244" t="s">
        <v>82</v>
      </c>
      <c r="AV364" s="14" t="s">
        <v>80</v>
      </c>
      <c r="AW364" s="14" t="s">
        <v>33</v>
      </c>
      <c r="AX364" s="14" t="s">
        <v>72</v>
      </c>
      <c r="AY364" s="244" t="s">
        <v>145</v>
      </c>
    </row>
    <row r="365" s="13" customFormat="1">
      <c r="A365" s="13"/>
      <c r="B365" s="223"/>
      <c r="C365" s="224"/>
      <c r="D365" s="225" t="s">
        <v>161</v>
      </c>
      <c r="E365" s="226" t="s">
        <v>19</v>
      </c>
      <c r="F365" s="227" t="s">
        <v>697</v>
      </c>
      <c r="G365" s="224"/>
      <c r="H365" s="228">
        <v>3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161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145</v>
      </c>
    </row>
    <row r="366" s="15" customFormat="1">
      <c r="A366" s="15"/>
      <c r="B366" s="245"/>
      <c r="C366" s="246"/>
      <c r="D366" s="225" t="s">
        <v>161</v>
      </c>
      <c r="E366" s="247" t="s">
        <v>19</v>
      </c>
      <c r="F366" s="248" t="s">
        <v>176</v>
      </c>
      <c r="G366" s="246"/>
      <c r="H366" s="249">
        <v>4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5" t="s">
        <v>161</v>
      </c>
      <c r="AU366" s="255" t="s">
        <v>82</v>
      </c>
      <c r="AV366" s="15" t="s">
        <v>152</v>
      </c>
      <c r="AW366" s="15" t="s">
        <v>33</v>
      </c>
      <c r="AX366" s="15" t="s">
        <v>80</v>
      </c>
      <c r="AY366" s="255" t="s">
        <v>145</v>
      </c>
    </row>
    <row r="367" s="2" customFormat="1" ht="16.5" customHeight="1">
      <c r="A367" s="39"/>
      <c r="B367" s="40"/>
      <c r="C367" s="259" t="s">
        <v>704</v>
      </c>
      <c r="D367" s="259" t="s">
        <v>462</v>
      </c>
      <c r="E367" s="260" t="s">
        <v>705</v>
      </c>
      <c r="F367" s="261" t="s">
        <v>706</v>
      </c>
      <c r="G367" s="262" t="s">
        <v>226</v>
      </c>
      <c r="H367" s="263">
        <v>4</v>
      </c>
      <c r="I367" s="264"/>
      <c r="J367" s="265">
        <f>ROUND(I367*H367,2)</f>
        <v>0</v>
      </c>
      <c r="K367" s="261" t="s">
        <v>157</v>
      </c>
      <c r="L367" s="266"/>
      <c r="M367" s="267" t="s">
        <v>19</v>
      </c>
      <c r="N367" s="268" t="s">
        <v>43</v>
      </c>
      <c r="O367" s="85"/>
      <c r="P367" s="214">
        <f>O367*H367</f>
        <v>0</v>
      </c>
      <c r="Q367" s="214">
        <v>0.012250000000000001</v>
      </c>
      <c r="R367" s="214">
        <f>Q367*H367</f>
        <v>0.049000000000000002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211</v>
      </c>
      <c r="AT367" s="216" t="s">
        <v>462</v>
      </c>
      <c r="AU367" s="216" t="s">
        <v>82</v>
      </c>
      <c r="AY367" s="18" t="s">
        <v>145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80</v>
      </c>
      <c r="BK367" s="217">
        <f>ROUND(I367*H367,2)</f>
        <v>0</v>
      </c>
      <c r="BL367" s="18" t="s">
        <v>152</v>
      </c>
      <c r="BM367" s="216" t="s">
        <v>707</v>
      </c>
    </row>
    <row r="368" s="14" customFormat="1">
      <c r="A368" s="14"/>
      <c r="B368" s="235"/>
      <c r="C368" s="236"/>
      <c r="D368" s="225" t="s">
        <v>161</v>
      </c>
      <c r="E368" s="237" t="s">
        <v>19</v>
      </c>
      <c r="F368" s="238" t="s">
        <v>698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161</v>
      </c>
      <c r="AU368" s="244" t="s">
        <v>82</v>
      </c>
      <c r="AV368" s="14" t="s">
        <v>80</v>
      </c>
      <c r="AW368" s="14" t="s">
        <v>33</v>
      </c>
      <c r="AX368" s="14" t="s">
        <v>72</v>
      </c>
      <c r="AY368" s="244" t="s">
        <v>145</v>
      </c>
    </row>
    <row r="369" s="13" customFormat="1">
      <c r="A369" s="13"/>
      <c r="B369" s="223"/>
      <c r="C369" s="224"/>
      <c r="D369" s="225" t="s">
        <v>161</v>
      </c>
      <c r="E369" s="226" t="s">
        <v>19</v>
      </c>
      <c r="F369" s="227" t="s">
        <v>699</v>
      </c>
      <c r="G369" s="224"/>
      <c r="H369" s="228">
        <v>4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161</v>
      </c>
      <c r="AU369" s="234" t="s">
        <v>82</v>
      </c>
      <c r="AV369" s="13" t="s">
        <v>82</v>
      </c>
      <c r="AW369" s="13" t="s">
        <v>33</v>
      </c>
      <c r="AX369" s="13" t="s">
        <v>80</v>
      </c>
      <c r="AY369" s="234" t="s">
        <v>145</v>
      </c>
    </row>
    <row r="370" s="2" customFormat="1" ht="24.15" customHeight="1">
      <c r="A370" s="39"/>
      <c r="B370" s="40"/>
      <c r="C370" s="205" t="s">
        <v>708</v>
      </c>
      <c r="D370" s="205" t="s">
        <v>148</v>
      </c>
      <c r="E370" s="206" t="s">
        <v>709</v>
      </c>
      <c r="F370" s="207" t="s">
        <v>710</v>
      </c>
      <c r="G370" s="208" t="s">
        <v>226</v>
      </c>
      <c r="H370" s="209">
        <v>1</v>
      </c>
      <c r="I370" s="210"/>
      <c r="J370" s="211">
        <f>ROUND(I370*H370,2)</f>
        <v>0</v>
      </c>
      <c r="K370" s="207" t="s">
        <v>157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0.00096000000000000002</v>
      </c>
      <c r="R370" s="214">
        <f>Q370*H370</f>
        <v>0.00096000000000000002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152</v>
      </c>
      <c r="AT370" s="216" t="s">
        <v>148</v>
      </c>
      <c r="AU370" s="216" t="s">
        <v>82</v>
      </c>
      <c r="AY370" s="18" t="s">
        <v>145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152</v>
      </c>
      <c r="BM370" s="216" t="s">
        <v>711</v>
      </c>
    </row>
    <row r="371" s="2" customFormat="1">
      <c r="A371" s="39"/>
      <c r="B371" s="40"/>
      <c r="C371" s="41"/>
      <c r="D371" s="218" t="s">
        <v>159</v>
      </c>
      <c r="E371" s="41"/>
      <c r="F371" s="219" t="s">
        <v>712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159</v>
      </c>
      <c r="AU371" s="18" t="s">
        <v>82</v>
      </c>
    </row>
    <row r="372" s="14" customFormat="1">
      <c r="A372" s="14"/>
      <c r="B372" s="235"/>
      <c r="C372" s="236"/>
      <c r="D372" s="225" t="s">
        <v>161</v>
      </c>
      <c r="E372" s="237" t="s">
        <v>19</v>
      </c>
      <c r="F372" s="238" t="s">
        <v>713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161</v>
      </c>
      <c r="AU372" s="244" t="s">
        <v>82</v>
      </c>
      <c r="AV372" s="14" t="s">
        <v>80</v>
      </c>
      <c r="AW372" s="14" t="s">
        <v>33</v>
      </c>
      <c r="AX372" s="14" t="s">
        <v>72</v>
      </c>
      <c r="AY372" s="244" t="s">
        <v>145</v>
      </c>
    </row>
    <row r="373" s="13" customFormat="1">
      <c r="A373" s="13"/>
      <c r="B373" s="223"/>
      <c r="C373" s="224"/>
      <c r="D373" s="225" t="s">
        <v>161</v>
      </c>
      <c r="E373" s="226" t="s">
        <v>19</v>
      </c>
      <c r="F373" s="227" t="s">
        <v>80</v>
      </c>
      <c r="G373" s="224"/>
      <c r="H373" s="228">
        <v>1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161</v>
      </c>
      <c r="AU373" s="234" t="s">
        <v>82</v>
      </c>
      <c r="AV373" s="13" t="s">
        <v>82</v>
      </c>
      <c r="AW373" s="13" t="s">
        <v>33</v>
      </c>
      <c r="AX373" s="13" t="s">
        <v>80</v>
      </c>
      <c r="AY373" s="234" t="s">
        <v>145</v>
      </c>
    </row>
    <row r="374" s="2" customFormat="1" ht="21.75" customHeight="1">
      <c r="A374" s="39"/>
      <c r="B374" s="40"/>
      <c r="C374" s="259" t="s">
        <v>356</v>
      </c>
      <c r="D374" s="259" t="s">
        <v>462</v>
      </c>
      <c r="E374" s="260" t="s">
        <v>714</v>
      </c>
      <c r="F374" s="261" t="s">
        <v>715</v>
      </c>
      <c r="G374" s="262" t="s">
        <v>226</v>
      </c>
      <c r="H374" s="263">
        <v>1</v>
      </c>
      <c r="I374" s="264"/>
      <c r="J374" s="265">
        <f>ROUND(I374*H374,2)</f>
        <v>0</v>
      </c>
      <c r="K374" s="261" t="s">
        <v>157</v>
      </c>
      <c r="L374" s="266"/>
      <c r="M374" s="267" t="s">
        <v>19</v>
      </c>
      <c r="N374" s="268" t="s">
        <v>43</v>
      </c>
      <c r="O374" s="85"/>
      <c r="P374" s="214">
        <f>O374*H374</f>
        <v>0</v>
      </c>
      <c r="Q374" s="214">
        <v>0.025559999999999999</v>
      </c>
      <c r="R374" s="214">
        <f>Q374*H374</f>
        <v>0.025559999999999999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211</v>
      </c>
      <c r="AT374" s="216" t="s">
        <v>462</v>
      </c>
      <c r="AU374" s="216" t="s">
        <v>82</v>
      </c>
      <c r="AY374" s="18" t="s">
        <v>145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80</v>
      </c>
      <c r="BK374" s="217">
        <f>ROUND(I374*H374,2)</f>
        <v>0</v>
      </c>
      <c r="BL374" s="18" t="s">
        <v>152</v>
      </c>
      <c r="BM374" s="216" t="s">
        <v>716</v>
      </c>
    </row>
    <row r="375" s="2" customFormat="1" ht="24.15" customHeight="1">
      <c r="A375" s="39"/>
      <c r="B375" s="40"/>
      <c r="C375" s="205" t="s">
        <v>717</v>
      </c>
      <c r="D375" s="205" t="s">
        <v>148</v>
      </c>
      <c r="E375" s="206" t="s">
        <v>718</v>
      </c>
      <c r="F375" s="207" t="s">
        <v>719</v>
      </c>
      <c r="G375" s="208" t="s">
        <v>226</v>
      </c>
      <c r="H375" s="209">
        <v>2</v>
      </c>
      <c r="I375" s="210"/>
      <c r="J375" s="211">
        <f>ROUND(I375*H375,2)</f>
        <v>0</v>
      </c>
      <c r="K375" s="207" t="s">
        <v>157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0.54769000000000001</v>
      </c>
      <c r="R375" s="214">
        <f>Q375*H375</f>
        <v>1.09538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152</v>
      </c>
      <c r="AT375" s="216" t="s">
        <v>148</v>
      </c>
      <c r="AU375" s="216" t="s">
        <v>82</v>
      </c>
      <c r="AY375" s="18" t="s">
        <v>145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152</v>
      </c>
      <c r="BM375" s="216" t="s">
        <v>720</v>
      </c>
    </row>
    <row r="376" s="2" customFormat="1">
      <c r="A376" s="39"/>
      <c r="B376" s="40"/>
      <c r="C376" s="41"/>
      <c r="D376" s="218" t="s">
        <v>159</v>
      </c>
      <c r="E376" s="41"/>
      <c r="F376" s="219" t="s">
        <v>721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159</v>
      </c>
      <c r="AU376" s="18" t="s">
        <v>82</v>
      </c>
    </row>
    <row r="377" s="14" customFormat="1">
      <c r="A377" s="14"/>
      <c r="B377" s="235"/>
      <c r="C377" s="236"/>
      <c r="D377" s="225" t="s">
        <v>161</v>
      </c>
      <c r="E377" s="237" t="s">
        <v>19</v>
      </c>
      <c r="F377" s="238" t="s">
        <v>722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4" t="s">
        <v>161</v>
      </c>
      <c r="AU377" s="244" t="s">
        <v>82</v>
      </c>
      <c r="AV377" s="14" t="s">
        <v>80</v>
      </c>
      <c r="AW377" s="14" t="s">
        <v>33</v>
      </c>
      <c r="AX377" s="14" t="s">
        <v>72</v>
      </c>
      <c r="AY377" s="244" t="s">
        <v>145</v>
      </c>
    </row>
    <row r="378" s="13" customFormat="1">
      <c r="A378" s="13"/>
      <c r="B378" s="223"/>
      <c r="C378" s="224"/>
      <c r="D378" s="225" t="s">
        <v>161</v>
      </c>
      <c r="E378" s="226" t="s">
        <v>19</v>
      </c>
      <c r="F378" s="227" t="s">
        <v>82</v>
      </c>
      <c r="G378" s="224"/>
      <c r="H378" s="228">
        <v>2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161</v>
      </c>
      <c r="AU378" s="234" t="s">
        <v>82</v>
      </c>
      <c r="AV378" s="13" t="s">
        <v>82</v>
      </c>
      <c r="AW378" s="13" t="s">
        <v>33</v>
      </c>
      <c r="AX378" s="13" t="s">
        <v>80</v>
      </c>
      <c r="AY378" s="234" t="s">
        <v>145</v>
      </c>
    </row>
    <row r="379" s="2" customFormat="1" ht="21.75" customHeight="1">
      <c r="A379" s="39"/>
      <c r="B379" s="40"/>
      <c r="C379" s="259" t="s">
        <v>723</v>
      </c>
      <c r="D379" s="259" t="s">
        <v>462</v>
      </c>
      <c r="E379" s="260" t="s">
        <v>724</v>
      </c>
      <c r="F379" s="261" t="s">
        <v>725</v>
      </c>
      <c r="G379" s="262" t="s">
        <v>226</v>
      </c>
      <c r="H379" s="263">
        <v>2</v>
      </c>
      <c r="I379" s="264"/>
      <c r="J379" s="265">
        <f>ROUND(I379*H379,2)</f>
        <v>0</v>
      </c>
      <c r="K379" s="261" t="s">
        <v>157</v>
      </c>
      <c r="L379" s="266"/>
      <c r="M379" s="267" t="s">
        <v>19</v>
      </c>
      <c r="N379" s="268" t="s">
        <v>43</v>
      </c>
      <c r="O379" s="85"/>
      <c r="P379" s="214">
        <f>O379*H379</f>
        <v>0</v>
      </c>
      <c r="Q379" s="214">
        <v>0.01524</v>
      </c>
      <c r="R379" s="214">
        <f>Q379*H379</f>
        <v>0.03048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211</v>
      </c>
      <c r="AT379" s="216" t="s">
        <v>462</v>
      </c>
      <c r="AU379" s="216" t="s">
        <v>82</v>
      </c>
      <c r="AY379" s="18" t="s">
        <v>145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80</v>
      </c>
      <c r="BK379" s="217">
        <f>ROUND(I379*H379,2)</f>
        <v>0</v>
      </c>
      <c r="BL379" s="18" t="s">
        <v>152</v>
      </c>
      <c r="BM379" s="216" t="s">
        <v>726</v>
      </c>
    </row>
    <row r="380" s="2" customFormat="1" ht="16.5" customHeight="1">
      <c r="A380" s="39"/>
      <c r="B380" s="40"/>
      <c r="C380" s="205" t="s">
        <v>727</v>
      </c>
      <c r="D380" s="205" t="s">
        <v>148</v>
      </c>
      <c r="E380" s="206" t="s">
        <v>728</v>
      </c>
      <c r="F380" s="207" t="s">
        <v>729</v>
      </c>
      <c r="G380" s="208" t="s">
        <v>233</v>
      </c>
      <c r="H380" s="209">
        <v>4.2999999999999998</v>
      </c>
      <c r="I380" s="210"/>
      <c r="J380" s="211">
        <f>ROUND(I380*H380,2)</f>
        <v>0</v>
      </c>
      <c r="K380" s="207" t="s">
        <v>19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152</v>
      </c>
      <c r="AT380" s="216" t="s">
        <v>148</v>
      </c>
      <c r="AU380" s="216" t="s">
        <v>82</v>
      </c>
      <c r="AY380" s="18" t="s">
        <v>145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152</v>
      </c>
      <c r="BM380" s="216" t="s">
        <v>730</v>
      </c>
    </row>
    <row r="381" s="13" customFormat="1">
      <c r="A381" s="13"/>
      <c r="B381" s="223"/>
      <c r="C381" s="224"/>
      <c r="D381" s="225" t="s">
        <v>161</v>
      </c>
      <c r="E381" s="226" t="s">
        <v>19</v>
      </c>
      <c r="F381" s="227" t="s">
        <v>731</v>
      </c>
      <c r="G381" s="224"/>
      <c r="H381" s="228">
        <v>4.2999999999999998</v>
      </c>
      <c r="I381" s="229"/>
      <c r="J381" s="224"/>
      <c r="K381" s="224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161</v>
      </c>
      <c r="AU381" s="234" t="s">
        <v>82</v>
      </c>
      <c r="AV381" s="13" t="s">
        <v>82</v>
      </c>
      <c r="AW381" s="13" t="s">
        <v>33</v>
      </c>
      <c r="AX381" s="13" t="s">
        <v>80</v>
      </c>
      <c r="AY381" s="234" t="s">
        <v>145</v>
      </c>
    </row>
    <row r="382" s="12" customFormat="1" ht="22.8" customHeight="1">
      <c r="A382" s="12"/>
      <c r="B382" s="189"/>
      <c r="C382" s="190"/>
      <c r="D382" s="191" t="s">
        <v>71</v>
      </c>
      <c r="E382" s="203" t="s">
        <v>211</v>
      </c>
      <c r="F382" s="203" t="s">
        <v>732</v>
      </c>
      <c r="G382" s="190"/>
      <c r="H382" s="190"/>
      <c r="I382" s="193"/>
      <c r="J382" s="204">
        <f>BK382</f>
        <v>0</v>
      </c>
      <c r="K382" s="190"/>
      <c r="L382" s="195"/>
      <c r="M382" s="196"/>
      <c r="N382" s="197"/>
      <c r="O382" s="197"/>
      <c r="P382" s="198">
        <f>SUM(P383:P385)</f>
        <v>0</v>
      </c>
      <c r="Q382" s="197"/>
      <c r="R382" s="198">
        <f>SUM(R383:R385)</f>
        <v>0.0060000000000000001</v>
      </c>
      <c r="S382" s="197"/>
      <c r="T382" s="199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0" t="s">
        <v>80</v>
      </c>
      <c r="AT382" s="201" t="s">
        <v>71</v>
      </c>
      <c r="AU382" s="201" t="s">
        <v>80</v>
      </c>
      <c r="AY382" s="200" t="s">
        <v>145</v>
      </c>
      <c r="BK382" s="202">
        <f>SUM(BK383:BK385)</f>
        <v>0</v>
      </c>
    </row>
    <row r="383" s="2" customFormat="1" ht="21.75" customHeight="1">
      <c r="A383" s="39"/>
      <c r="B383" s="40"/>
      <c r="C383" s="205" t="s">
        <v>733</v>
      </c>
      <c r="D383" s="205" t="s">
        <v>148</v>
      </c>
      <c r="E383" s="206" t="s">
        <v>734</v>
      </c>
      <c r="F383" s="207" t="s">
        <v>735</v>
      </c>
      <c r="G383" s="208" t="s">
        <v>226</v>
      </c>
      <c r="H383" s="209">
        <v>1</v>
      </c>
      <c r="I383" s="210"/>
      <c r="J383" s="211">
        <f>ROUND(I383*H383,2)</f>
        <v>0</v>
      </c>
      <c r="K383" s="207" t="s">
        <v>157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152</v>
      </c>
      <c r="AT383" s="216" t="s">
        <v>148</v>
      </c>
      <c r="AU383" s="216" t="s">
        <v>82</v>
      </c>
      <c r="AY383" s="18" t="s">
        <v>145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152</v>
      </c>
      <c r="BM383" s="216" t="s">
        <v>736</v>
      </c>
    </row>
    <row r="384" s="2" customFormat="1">
      <c r="A384" s="39"/>
      <c r="B384" s="40"/>
      <c r="C384" s="41"/>
      <c r="D384" s="218" t="s">
        <v>159</v>
      </c>
      <c r="E384" s="41"/>
      <c r="F384" s="219" t="s">
        <v>737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159</v>
      </c>
      <c r="AU384" s="18" t="s">
        <v>82</v>
      </c>
    </row>
    <row r="385" s="2" customFormat="1" ht="16.5" customHeight="1">
      <c r="A385" s="39"/>
      <c r="B385" s="40"/>
      <c r="C385" s="259" t="s">
        <v>738</v>
      </c>
      <c r="D385" s="259" t="s">
        <v>462</v>
      </c>
      <c r="E385" s="260" t="s">
        <v>739</v>
      </c>
      <c r="F385" s="261" t="s">
        <v>740</v>
      </c>
      <c r="G385" s="262" t="s">
        <v>226</v>
      </c>
      <c r="H385" s="263">
        <v>1</v>
      </c>
      <c r="I385" s="264"/>
      <c r="J385" s="265">
        <f>ROUND(I385*H385,2)</f>
        <v>0</v>
      </c>
      <c r="K385" s="261" t="s">
        <v>19</v>
      </c>
      <c r="L385" s="266"/>
      <c r="M385" s="267" t="s">
        <v>19</v>
      </c>
      <c r="N385" s="268" t="s">
        <v>43</v>
      </c>
      <c r="O385" s="85"/>
      <c r="P385" s="214">
        <f>O385*H385</f>
        <v>0</v>
      </c>
      <c r="Q385" s="214">
        <v>0.0060000000000000001</v>
      </c>
      <c r="R385" s="214">
        <f>Q385*H385</f>
        <v>0.0060000000000000001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211</v>
      </c>
      <c r="AT385" s="216" t="s">
        <v>462</v>
      </c>
      <c r="AU385" s="216" t="s">
        <v>82</v>
      </c>
      <c r="AY385" s="18" t="s">
        <v>145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152</v>
      </c>
      <c r="BM385" s="216" t="s">
        <v>741</v>
      </c>
    </row>
    <row r="386" s="12" customFormat="1" ht="22.8" customHeight="1">
      <c r="A386" s="12"/>
      <c r="B386" s="189"/>
      <c r="C386" s="190"/>
      <c r="D386" s="191" t="s">
        <v>71</v>
      </c>
      <c r="E386" s="203" t="s">
        <v>146</v>
      </c>
      <c r="F386" s="203" t="s">
        <v>147</v>
      </c>
      <c r="G386" s="190"/>
      <c r="H386" s="190"/>
      <c r="I386" s="193"/>
      <c r="J386" s="204">
        <f>BK386</f>
        <v>0</v>
      </c>
      <c r="K386" s="190"/>
      <c r="L386" s="195"/>
      <c r="M386" s="196"/>
      <c r="N386" s="197"/>
      <c r="O386" s="197"/>
      <c r="P386" s="198">
        <f>SUM(P387:P402)</f>
        <v>0</v>
      </c>
      <c r="Q386" s="197"/>
      <c r="R386" s="198">
        <f>SUM(R387:R402)</f>
        <v>0.016753199999999999</v>
      </c>
      <c r="S386" s="197"/>
      <c r="T386" s="199">
        <f>SUM(T387:T402)</f>
        <v>1.4489999999999998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0" t="s">
        <v>80</v>
      </c>
      <c r="AT386" s="201" t="s">
        <v>71</v>
      </c>
      <c r="AU386" s="201" t="s">
        <v>80</v>
      </c>
      <c r="AY386" s="200" t="s">
        <v>145</v>
      </c>
      <c r="BK386" s="202">
        <f>SUM(BK387:BK402)</f>
        <v>0</v>
      </c>
    </row>
    <row r="387" s="2" customFormat="1" ht="16.5" customHeight="1">
      <c r="A387" s="39"/>
      <c r="B387" s="40"/>
      <c r="C387" s="205" t="s">
        <v>237</v>
      </c>
      <c r="D387" s="205" t="s">
        <v>148</v>
      </c>
      <c r="E387" s="206" t="s">
        <v>742</v>
      </c>
      <c r="F387" s="207" t="s">
        <v>743</v>
      </c>
      <c r="G387" s="208" t="s">
        <v>151</v>
      </c>
      <c r="H387" s="209">
        <v>1</v>
      </c>
      <c r="I387" s="210"/>
      <c r="J387" s="211">
        <f>ROUND(I387*H387,2)</f>
        <v>0</v>
      </c>
      <c r="K387" s="207" t="s">
        <v>19</v>
      </c>
      <c r="L387" s="45"/>
      <c r="M387" s="212" t="s">
        <v>19</v>
      </c>
      <c r="N387" s="213" t="s">
        <v>43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265</v>
      </c>
      <c r="AT387" s="216" t="s">
        <v>148</v>
      </c>
      <c r="AU387" s="216" t="s">
        <v>82</v>
      </c>
      <c r="AY387" s="18" t="s">
        <v>145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80</v>
      </c>
      <c r="BK387" s="217">
        <f>ROUND(I387*H387,2)</f>
        <v>0</v>
      </c>
      <c r="BL387" s="18" t="s">
        <v>265</v>
      </c>
      <c r="BM387" s="216" t="s">
        <v>744</v>
      </c>
    </row>
    <row r="388" s="2" customFormat="1" ht="37.8" customHeight="1">
      <c r="A388" s="39"/>
      <c r="B388" s="40"/>
      <c r="C388" s="205" t="s">
        <v>745</v>
      </c>
      <c r="D388" s="205" t="s">
        <v>148</v>
      </c>
      <c r="E388" s="206" t="s">
        <v>746</v>
      </c>
      <c r="F388" s="207" t="s">
        <v>747</v>
      </c>
      <c r="G388" s="208" t="s">
        <v>156</v>
      </c>
      <c r="H388" s="209">
        <v>2.6000000000000001</v>
      </c>
      <c r="I388" s="210"/>
      <c r="J388" s="211">
        <f>ROUND(I388*H388,2)</f>
        <v>0</v>
      </c>
      <c r="K388" s="207" t="s">
        <v>157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0.29499999999999998</v>
      </c>
      <c r="T388" s="215">
        <f>S388*H388</f>
        <v>0.76700000000000002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152</v>
      </c>
      <c r="AT388" s="216" t="s">
        <v>148</v>
      </c>
      <c r="AU388" s="216" t="s">
        <v>82</v>
      </c>
      <c r="AY388" s="18" t="s">
        <v>145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152</v>
      </c>
      <c r="BM388" s="216" t="s">
        <v>748</v>
      </c>
    </row>
    <row r="389" s="2" customFormat="1">
      <c r="A389" s="39"/>
      <c r="B389" s="40"/>
      <c r="C389" s="41"/>
      <c r="D389" s="218" t="s">
        <v>159</v>
      </c>
      <c r="E389" s="41"/>
      <c r="F389" s="219" t="s">
        <v>749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159</v>
      </c>
      <c r="AU389" s="18" t="s">
        <v>82</v>
      </c>
    </row>
    <row r="390" s="14" customFormat="1">
      <c r="A390" s="14"/>
      <c r="B390" s="235"/>
      <c r="C390" s="236"/>
      <c r="D390" s="225" t="s">
        <v>161</v>
      </c>
      <c r="E390" s="237" t="s">
        <v>19</v>
      </c>
      <c r="F390" s="238" t="s">
        <v>384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161</v>
      </c>
      <c r="AU390" s="244" t="s">
        <v>82</v>
      </c>
      <c r="AV390" s="14" t="s">
        <v>80</v>
      </c>
      <c r="AW390" s="14" t="s">
        <v>33</v>
      </c>
      <c r="AX390" s="14" t="s">
        <v>72</v>
      </c>
      <c r="AY390" s="244" t="s">
        <v>145</v>
      </c>
    </row>
    <row r="391" s="13" customFormat="1">
      <c r="A391" s="13"/>
      <c r="B391" s="223"/>
      <c r="C391" s="224"/>
      <c r="D391" s="225" t="s">
        <v>161</v>
      </c>
      <c r="E391" s="226" t="s">
        <v>19</v>
      </c>
      <c r="F391" s="227" t="s">
        <v>750</v>
      </c>
      <c r="G391" s="224"/>
      <c r="H391" s="228">
        <v>2.6000000000000001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161</v>
      </c>
      <c r="AU391" s="234" t="s">
        <v>82</v>
      </c>
      <c r="AV391" s="13" t="s">
        <v>82</v>
      </c>
      <c r="AW391" s="13" t="s">
        <v>33</v>
      </c>
      <c r="AX391" s="13" t="s">
        <v>80</v>
      </c>
      <c r="AY391" s="234" t="s">
        <v>145</v>
      </c>
    </row>
    <row r="392" s="2" customFormat="1" ht="24.15" customHeight="1">
      <c r="A392" s="39"/>
      <c r="B392" s="40"/>
      <c r="C392" s="205" t="s">
        <v>751</v>
      </c>
      <c r="D392" s="205" t="s">
        <v>148</v>
      </c>
      <c r="E392" s="206" t="s">
        <v>752</v>
      </c>
      <c r="F392" s="207" t="s">
        <v>753</v>
      </c>
      <c r="G392" s="208" t="s">
        <v>156</v>
      </c>
      <c r="H392" s="209">
        <v>418.82999999999998</v>
      </c>
      <c r="I392" s="210"/>
      <c r="J392" s="211">
        <f>ROUND(I392*H392,2)</f>
        <v>0</v>
      </c>
      <c r="K392" s="207" t="s">
        <v>157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4.0000000000000003E-05</v>
      </c>
      <c r="R392" s="214">
        <f>Q392*H392</f>
        <v>0.016753199999999999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152</v>
      </c>
      <c r="AT392" s="216" t="s">
        <v>148</v>
      </c>
      <c r="AU392" s="216" t="s">
        <v>82</v>
      </c>
      <c r="AY392" s="18" t="s">
        <v>145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152</v>
      </c>
      <c r="BM392" s="216" t="s">
        <v>754</v>
      </c>
    </row>
    <row r="393" s="2" customFormat="1">
      <c r="A393" s="39"/>
      <c r="B393" s="40"/>
      <c r="C393" s="41"/>
      <c r="D393" s="218" t="s">
        <v>159</v>
      </c>
      <c r="E393" s="41"/>
      <c r="F393" s="219" t="s">
        <v>755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159</v>
      </c>
      <c r="AU393" s="18" t="s">
        <v>82</v>
      </c>
    </row>
    <row r="394" s="13" customFormat="1">
      <c r="A394" s="13"/>
      <c r="B394" s="223"/>
      <c r="C394" s="224"/>
      <c r="D394" s="225" t="s">
        <v>161</v>
      </c>
      <c r="E394" s="226" t="s">
        <v>19</v>
      </c>
      <c r="F394" s="227" t="s">
        <v>756</v>
      </c>
      <c r="G394" s="224"/>
      <c r="H394" s="228">
        <v>418.82999999999998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161</v>
      </c>
      <c r="AU394" s="234" t="s">
        <v>82</v>
      </c>
      <c r="AV394" s="13" t="s">
        <v>82</v>
      </c>
      <c r="AW394" s="13" t="s">
        <v>33</v>
      </c>
      <c r="AX394" s="13" t="s">
        <v>80</v>
      </c>
      <c r="AY394" s="234" t="s">
        <v>145</v>
      </c>
    </row>
    <row r="395" s="2" customFormat="1" ht="24.15" customHeight="1">
      <c r="A395" s="39"/>
      <c r="B395" s="40"/>
      <c r="C395" s="205" t="s">
        <v>757</v>
      </c>
      <c r="D395" s="205" t="s">
        <v>148</v>
      </c>
      <c r="E395" s="206" t="s">
        <v>758</v>
      </c>
      <c r="F395" s="207" t="s">
        <v>759</v>
      </c>
      <c r="G395" s="208" t="s">
        <v>226</v>
      </c>
      <c r="H395" s="209">
        <v>10</v>
      </c>
      <c r="I395" s="210"/>
      <c r="J395" s="211">
        <f>ROUND(I395*H395,2)</f>
        <v>0</v>
      </c>
      <c r="K395" s="207" t="s">
        <v>157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0.031</v>
      </c>
      <c r="T395" s="215">
        <f>S395*H395</f>
        <v>0.31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152</v>
      </c>
      <c r="AT395" s="216" t="s">
        <v>148</v>
      </c>
      <c r="AU395" s="216" t="s">
        <v>82</v>
      </c>
      <c r="AY395" s="18" t="s">
        <v>145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152</v>
      </c>
      <c r="BM395" s="216" t="s">
        <v>760</v>
      </c>
    </row>
    <row r="396" s="2" customFormat="1">
      <c r="A396" s="39"/>
      <c r="B396" s="40"/>
      <c r="C396" s="41"/>
      <c r="D396" s="218" t="s">
        <v>159</v>
      </c>
      <c r="E396" s="41"/>
      <c r="F396" s="219" t="s">
        <v>761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159</v>
      </c>
      <c r="AU396" s="18" t="s">
        <v>82</v>
      </c>
    </row>
    <row r="397" s="14" customFormat="1">
      <c r="A397" s="14"/>
      <c r="B397" s="235"/>
      <c r="C397" s="236"/>
      <c r="D397" s="225" t="s">
        <v>161</v>
      </c>
      <c r="E397" s="237" t="s">
        <v>19</v>
      </c>
      <c r="F397" s="238" t="s">
        <v>762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161</v>
      </c>
      <c r="AU397" s="244" t="s">
        <v>82</v>
      </c>
      <c r="AV397" s="14" t="s">
        <v>80</v>
      </c>
      <c r="AW397" s="14" t="s">
        <v>33</v>
      </c>
      <c r="AX397" s="14" t="s">
        <v>72</v>
      </c>
      <c r="AY397" s="244" t="s">
        <v>145</v>
      </c>
    </row>
    <row r="398" s="13" customFormat="1">
      <c r="A398" s="13"/>
      <c r="B398" s="223"/>
      <c r="C398" s="224"/>
      <c r="D398" s="225" t="s">
        <v>161</v>
      </c>
      <c r="E398" s="226" t="s">
        <v>19</v>
      </c>
      <c r="F398" s="227" t="s">
        <v>223</v>
      </c>
      <c r="G398" s="224"/>
      <c r="H398" s="228">
        <v>10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161</v>
      </c>
      <c r="AU398" s="234" t="s">
        <v>82</v>
      </c>
      <c r="AV398" s="13" t="s">
        <v>82</v>
      </c>
      <c r="AW398" s="13" t="s">
        <v>33</v>
      </c>
      <c r="AX398" s="13" t="s">
        <v>80</v>
      </c>
      <c r="AY398" s="234" t="s">
        <v>145</v>
      </c>
    </row>
    <row r="399" s="2" customFormat="1" ht="24.15" customHeight="1">
      <c r="A399" s="39"/>
      <c r="B399" s="40"/>
      <c r="C399" s="205" t="s">
        <v>763</v>
      </c>
      <c r="D399" s="205" t="s">
        <v>148</v>
      </c>
      <c r="E399" s="206" t="s">
        <v>764</v>
      </c>
      <c r="F399" s="207" t="s">
        <v>765</v>
      </c>
      <c r="G399" s="208" t="s">
        <v>226</v>
      </c>
      <c r="H399" s="209">
        <v>6</v>
      </c>
      <c r="I399" s="210"/>
      <c r="J399" s="211">
        <f>ROUND(I399*H399,2)</f>
        <v>0</v>
      </c>
      <c r="K399" s="207" t="s">
        <v>157</v>
      </c>
      <c r="L399" s="45"/>
      <c r="M399" s="212" t="s">
        <v>19</v>
      </c>
      <c r="N399" s="213" t="s">
        <v>43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0.062</v>
      </c>
      <c r="T399" s="215">
        <f>S399*H399</f>
        <v>0.372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152</v>
      </c>
      <c r="AT399" s="216" t="s">
        <v>148</v>
      </c>
      <c r="AU399" s="216" t="s">
        <v>82</v>
      </c>
      <c r="AY399" s="18" t="s">
        <v>145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80</v>
      </c>
      <c r="BK399" s="217">
        <f>ROUND(I399*H399,2)</f>
        <v>0</v>
      </c>
      <c r="BL399" s="18" t="s">
        <v>152</v>
      </c>
      <c r="BM399" s="216" t="s">
        <v>766</v>
      </c>
    </row>
    <row r="400" s="2" customFormat="1">
      <c r="A400" s="39"/>
      <c r="B400" s="40"/>
      <c r="C400" s="41"/>
      <c r="D400" s="218" t="s">
        <v>159</v>
      </c>
      <c r="E400" s="41"/>
      <c r="F400" s="219" t="s">
        <v>767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159</v>
      </c>
      <c r="AU400" s="18" t="s">
        <v>82</v>
      </c>
    </row>
    <row r="401" s="14" customFormat="1">
      <c r="A401" s="14"/>
      <c r="B401" s="235"/>
      <c r="C401" s="236"/>
      <c r="D401" s="225" t="s">
        <v>161</v>
      </c>
      <c r="E401" s="237" t="s">
        <v>19</v>
      </c>
      <c r="F401" s="238" t="s">
        <v>768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161</v>
      </c>
      <c r="AU401" s="244" t="s">
        <v>82</v>
      </c>
      <c r="AV401" s="14" t="s">
        <v>80</v>
      </c>
      <c r="AW401" s="14" t="s">
        <v>33</v>
      </c>
      <c r="AX401" s="14" t="s">
        <v>72</v>
      </c>
      <c r="AY401" s="244" t="s">
        <v>145</v>
      </c>
    </row>
    <row r="402" s="13" customFormat="1">
      <c r="A402" s="13"/>
      <c r="B402" s="223"/>
      <c r="C402" s="224"/>
      <c r="D402" s="225" t="s">
        <v>161</v>
      </c>
      <c r="E402" s="226" t="s">
        <v>19</v>
      </c>
      <c r="F402" s="227" t="s">
        <v>191</v>
      </c>
      <c r="G402" s="224"/>
      <c r="H402" s="228">
        <v>6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161</v>
      </c>
      <c r="AU402" s="234" t="s">
        <v>82</v>
      </c>
      <c r="AV402" s="13" t="s">
        <v>82</v>
      </c>
      <c r="AW402" s="13" t="s">
        <v>33</v>
      </c>
      <c r="AX402" s="13" t="s">
        <v>80</v>
      </c>
      <c r="AY402" s="234" t="s">
        <v>145</v>
      </c>
    </row>
    <row r="403" s="12" customFormat="1" ht="22.8" customHeight="1">
      <c r="A403" s="12"/>
      <c r="B403" s="189"/>
      <c r="C403" s="190"/>
      <c r="D403" s="191" t="s">
        <v>71</v>
      </c>
      <c r="E403" s="203" t="s">
        <v>246</v>
      </c>
      <c r="F403" s="203" t="s">
        <v>247</v>
      </c>
      <c r="G403" s="190"/>
      <c r="H403" s="190"/>
      <c r="I403" s="193"/>
      <c r="J403" s="204">
        <f>BK403</f>
        <v>0</v>
      </c>
      <c r="K403" s="190"/>
      <c r="L403" s="195"/>
      <c r="M403" s="196"/>
      <c r="N403" s="197"/>
      <c r="O403" s="197"/>
      <c r="P403" s="198">
        <f>SUM(P404:P413)</f>
        <v>0</v>
      </c>
      <c r="Q403" s="197"/>
      <c r="R403" s="198">
        <f>SUM(R404:R413)</f>
        <v>0</v>
      </c>
      <c r="S403" s="197"/>
      <c r="T403" s="199">
        <f>SUM(T404:T413)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0" t="s">
        <v>80</v>
      </c>
      <c r="AT403" s="201" t="s">
        <v>71</v>
      </c>
      <c r="AU403" s="201" t="s">
        <v>80</v>
      </c>
      <c r="AY403" s="200" t="s">
        <v>145</v>
      </c>
      <c r="BK403" s="202">
        <f>SUM(BK404:BK413)</f>
        <v>0</v>
      </c>
    </row>
    <row r="404" s="2" customFormat="1" ht="24.15" customHeight="1">
      <c r="A404" s="39"/>
      <c r="B404" s="40"/>
      <c r="C404" s="205" t="s">
        <v>769</v>
      </c>
      <c r="D404" s="205" t="s">
        <v>148</v>
      </c>
      <c r="E404" s="206" t="s">
        <v>770</v>
      </c>
      <c r="F404" s="207" t="s">
        <v>771</v>
      </c>
      <c r="G404" s="208" t="s">
        <v>251</v>
      </c>
      <c r="H404" s="209">
        <v>2.2519999999999998</v>
      </c>
      <c r="I404" s="210"/>
      <c r="J404" s="211">
        <f>ROUND(I404*H404,2)</f>
        <v>0</v>
      </c>
      <c r="K404" s="207" t="s">
        <v>157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152</v>
      </c>
      <c r="AT404" s="216" t="s">
        <v>148</v>
      </c>
      <c r="AU404" s="216" t="s">
        <v>82</v>
      </c>
      <c r="AY404" s="18" t="s">
        <v>145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152</v>
      </c>
      <c r="BM404" s="216" t="s">
        <v>772</v>
      </c>
    </row>
    <row r="405" s="2" customFormat="1">
      <c r="A405" s="39"/>
      <c r="B405" s="40"/>
      <c r="C405" s="41"/>
      <c r="D405" s="218" t="s">
        <v>159</v>
      </c>
      <c r="E405" s="41"/>
      <c r="F405" s="219" t="s">
        <v>773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159</v>
      </c>
      <c r="AU405" s="18" t="s">
        <v>82</v>
      </c>
    </row>
    <row r="406" s="2" customFormat="1" ht="21.75" customHeight="1">
      <c r="A406" s="39"/>
      <c r="B406" s="40"/>
      <c r="C406" s="205" t="s">
        <v>774</v>
      </c>
      <c r="D406" s="205" t="s">
        <v>148</v>
      </c>
      <c r="E406" s="206" t="s">
        <v>255</v>
      </c>
      <c r="F406" s="207" t="s">
        <v>256</v>
      </c>
      <c r="G406" s="208" t="s">
        <v>251</v>
      </c>
      <c r="H406" s="209">
        <v>2.2519999999999998</v>
      </c>
      <c r="I406" s="210"/>
      <c r="J406" s="211">
        <f>ROUND(I406*H406,2)</f>
        <v>0</v>
      </c>
      <c r="K406" s="207" t="s">
        <v>157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152</v>
      </c>
      <c r="AT406" s="216" t="s">
        <v>148</v>
      </c>
      <c r="AU406" s="216" t="s">
        <v>82</v>
      </c>
      <c r="AY406" s="18" t="s">
        <v>145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152</v>
      </c>
      <c r="BM406" s="216" t="s">
        <v>775</v>
      </c>
    </row>
    <row r="407" s="2" customFormat="1">
      <c r="A407" s="39"/>
      <c r="B407" s="40"/>
      <c r="C407" s="41"/>
      <c r="D407" s="218" t="s">
        <v>159</v>
      </c>
      <c r="E407" s="41"/>
      <c r="F407" s="219" t="s">
        <v>258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159</v>
      </c>
      <c r="AU407" s="18" t="s">
        <v>82</v>
      </c>
    </row>
    <row r="408" s="2" customFormat="1" ht="24.15" customHeight="1">
      <c r="A408" s="39"/>
      <c r="B408" s="40"/>
      <c r="C408" s="205" t="s">
        <v>776</v>
      </c>
      <c r="D408" s="205" t="s">
        <v>148</v>
      </c>
      <c r="E408" s="206" t="s">
        <v>259</v>
      </c>
      <c r="F408" s="207" t="s">
        <v>260</v>
      </c>
      <c r="G408" s="208" t="s">
        <v>251</v>
      </c>
      <c r="H408" s="209">
        <v>81.072000000000003</v>
      </c>
      <c r="I408" s="210"/>
      <c r="J408" s="211">
        <f>ROUND(I408*H408,2)</f>
        <v>0</v>
      </c>
      <c r="K408" s="207" t="s">
        <v>157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152</v>
      </c>
      <c r="AT408" s="216" t="s">
        <v>148</v>
      </c>
      <c r="AU408" s="216" t="s">
        <v>82</v>
      </c>
      <c r="AY408" s="18" t="s">
        <v>145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152</v>
      </c>
      <c r="BM408" s="216" t="s">
        <v>777</v>
      </c>
    </row>
    <row r="409" s="2" customFormat="1">
      <c r="A409" s="39"/>
      <c r="B409" s="40"/>
      <c r="C409" s="41"/>
      <c r="D409" s="218" t="s">
        <v>159</v>
      </c>
      <c r="E409" s="41"/>
      <c r="F409" s="219" t="s">
        <v>262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159</v>
      </c>
      <c r="AU409" s="18" t="s">
        <v>82</v>
      </c>
    </row>
    <row r="410" s="14" customFormat="1">
      <c r="A410" s="14"/>
      <c r="B410" s="235"/>
      <c r="C410" s="236"/>
      <c r="D410" s="225" t="s">
        <v>161</v>
      </c>
      <c r="E410" s="237" t="s">
        <v>19</v>
      </c>
      <c r="F410" s="238" t="s">
        <v>263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161</v>
      </c>
      <c r="AU410" s="244" t="s">
        <v>82</v>
      </c>
      <c r="AV410" s="14" t="s">
        <v>80</v>
      </c>
      <c r="AW410" s="14" t="s">
        <v>33</v>
      </c>
      <c r="AX410" s="14" t="s">
        <v>72</v>
      </c>
      <c r="AY410" s="244" t="s">
        <v>145</v>
      </c>
    </row>
    <row r="411" s="13" customFormat="1">
      <c r="A411" s="13"/>
      <c r="B411" s="223"/>
      <c r="C411" s="224"/>
      <c r="D411" s="225" t="s">
        <v>161</v>
      </c>
      <c r="E411" s="226" t="s">
        <v>19</v>
      </c>
      <c r="F411" s="227" t="s">
        <v>778</v>
      </c>
      <c r="G411" s="224"/>
      <c r="H411" s="228">
        <v>81.072000000000003</v>
      </c>
      <c r="I411" s="229"/>
      <c r="J411" s="224"/>
      <c r="K411" s="224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161</v>
      </c>
      <c r="AU411" s="234" t="s">
        <v>82</v>
      </c>
      <c r="AV411" s="13" t="s">
        <v>82</v>
      </c>
      <c r="AW411" s="13" t="s">
        <v>33</v>
      </c>
      <c r="AX411" s="13" t="s">
        <v>80</v>
      </c>
      <c r="AY411" s="234" t="s">
        <v>145</v>
      </c>
    </row>
    <row r="412" s="2" customFormat="1" ht="24.15" customHeight="1">
      <c r="A412" s="39"/>
      <c r="B412" s="40"/>
      <c r="C412" s="205" t="s">
        <v>335</v>
      </c>
      <c r="D412" s="205" t="s">
        <v>148</v>
      </c>
      <c r="E412" s="206" t="s">
        <v>266</v>
      </c>
      <c r="F412" s="207" t="s">
        <v>267</v>
      </c>
      <c r="G412" s="208" t="s">
        <v>251</v>
      </c>
      <c r="H412" s="209">
        <v>2.2519999999999998</v>
      </c>
      <c r="I412" s="210"/>
      <c r="J412" s="211">
        <f>ROUND(I412*H412,2)</f>
        <v>0</v>
      </c>
      <c r="K412" s="207" t="s">
        <v>157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152</v>
      </c>
      <c r="AT412" s="216" t="s">
        <v>148</v>
      </c>
      <c r="AU412" s="216" t="s">
        <v>82</v>
      </c>
      <c r="AY412" s="18" t="s">
        <v>145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152</v>
      </c>
      <c r="BM412" s="216" t="s">
        <v>779</v>
      </c>
    </row>
    <row r="413" s="2" customFormat="1">
      <c r="A413" s="39"/>
      <c r="B413" s="40"/>
      <c r="C413" s="41"/>
      <c r="D413" s="218" t="s">
        <v>159</v>
      </c>
      <c r="E413" s="41"/>
      <c r="F413" s="219" t="s">
        <v>269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159</v>
      </c>
      <c r="AU413" s="18" t="s">
        <v>82</v>
      </c>
    </row>
    <row r="414" s="12" customFormat="1" ht="22.8" customHeight="1">
      <c r="A414" s="12"/>
      <c r="B414" s="189"/>
      <c r="C414" s="190"/>
      <c r="D414" s="191" t="s">
        <v>71</v>
      </c>
      <c r="E414" s="203" t="s">
        <v>780</v>
      </c>
      <c r="F414" s="203" t="s">
        <v>781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SUM(P415:P416)</f>
        <v>0</v>
      </c>
      <c r="Q414" s="197"/>
      <c r="R414" s="198">
        <f>SUM(R415:R416)</f>
        <v>0</v>
      </c>
      <c r="S414" s="197"/>
      <c r="T414" s="199">
        <f>SUM(T415:T416)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0" t="s">
        <v>80</v>
      </c>
      <c r="AT414" s="201" t="s">
        <v>71</v>
      </c>
      <c r="AU414" s="201" t="s">
        <v>80</v>
      </c>
      <c r="AY414" s="200" t="s">
        <v>145</v>
      </c>
      <c r="BK414" s="202">
        <f>SUM(BK415:BK416)</f>
        <v>0</v>
      </c>
    </row>
    <row r="415" s="2" customFormat="1" ht="33" customHeight="1">
      <c r="A415" s="39"/>
      <c r="B415" s="40"/>
      <c r="C415" s="205" t="s">
        <v>782</v>
      </c>
      <c r="D415" s="205" t="s">
        <v>148</v>
      </c>
      <c r="E415" s="206" t="s">
        <v>783</v>
      </c>
      <c r="F415" s="207" t="s">
        <v>784</v>
      </c>
      <c r="G415" s="208" t="s">
        <v>251</v>
      </c>
      <c r="H415" s="209">
        <v>35.405999999999999</v>
      </c>
      <c r="I415" s="210"/>
      <c r="J415" s="211">
        <f>ROUND(I415*H415,2)</f>
        <v>0</v>
      </c>
      <c r="K415" s="207" t="s">
        <v>157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152</v>
      </c>
      <c r="AT415" s="216" t="s">
        <v>148</v>
      </c>
      <c r="AU415" s="216" t="s">
        <v>82</v>
      </c>
      <c r="AY415" s="18" t="s">
        <v>145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152</v>
      </c>
      <c r="BM415" s="216" t="s">
        <v>785</v>
      </c>
    </row>
    <row r="416" s="2" customFormat="1">
      <c r="A416" s="39"/>
      <c r="B416" s="40"/>
      <c r="C416" s="41"/>
      <c r="D416" s="218" t="s">
        <v>159</v>
      </c>
      <c r="E416" s="41"/>
      <c r="F416" s="219" t="s">
        <v>786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159</v>
      </c>
      <c r="AU416" s="18" t="s">
        <v>82</v>
      </c>
    </row>
    <row r="417" s="12" customFormat="1" ht="25.92" customHeight="1">
      <c r="A417" s="12"/>
      <c r="B417" s="189"/>
      <c r="C417" s="190"/>
      <c r="D417" s="191" t="s">
        <v>71</v>
      </c>
      <c r="E417" s="192" t="s">
        <v>277</v>
      </c>
      <c r="F417" s="192" t="s">
        <v>278</v>
      </c>
      <c r="G417" s="190"/>
      <c r="H417" s="190"/>
      <c r="I417" s="193"/>
      <c r="J417" s="194">
        <f>BK417</f>
        <v>0</v>
      </c>
      <c r="K417" s="190"/>
      <c r="L417" s="195"/>
      <c r="M417" s="196"/>
      <c r="N417" s="197"/>
      <c r="O417" s="197"/>
      <c r="P417" s="198">
        <f>P418+P431+P433+P435+P469+P476+P532+P554+P598+P653+P695+P702</f>
        <v>0</v>
      </c>
      <c r="Q417" s="197"/>
      <c r="R417" s="198">
        <f>R418+R431+R433+R435+R469+R476+R532+R554+R598+R653+R695+R702</f>
        <v>16.311035539999999</v>
      </c>
      <c r="S417" s="197"/>
      <c r="T417" s="199">
        <f>T418+T431+T433+T435+T469+T476+T532+T554+T598+T653+T695+T702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0" t="s">
        <v>82</v>
      </c>
      <c r="AT417" s="201" t="s">
        <v>71</v>
      </c>
      <c r="AU417" s="201" t="s">
        <v>72</v>
      </c>
      <c r="AY417" s="200" t="s">
        <v>145</v>
      </c>
      <c r="BK417" s="202">
        <f>BK418+BK431+BK433+BK435+BK469+BK476+BK532+BK554+BK598+BK653+BK695+BK702</f>
        <v>0</v>
      </c>
    </row>
    <row r="418" s="12" customFormat="1" ht="22.8" customHeight="1">
      <c r="A418" s="12"/>
      <c r="B418" s="189"/>
      <c r="C418" s="190"/>
      <c r="D418" s="191" t="s">
        <v>71</v>
      </c>
      <c r="E418" s="203" t="s">
        <v>279</v>
      </c>
      <c r="F418" s="203" t="s">
        <v>280</v>
      </c>
      <c r="G418" s="190"/>
      <c r="H418" s="190"/>
      <c r="I418" s="193"/>
      <c r="J418" s="204">
        <f>BK418</f>
        <v>0</v>
      </c>
      <c r="K418" s="190"/>
      <c r="L418" s="195"/>
      <c r="M418" s="196"/>
      <c r="N418" s="197"/>
      <c r="O418" s="197"/>
      <c r="P418" s="198">
        <f>SUM(P419:P430)</f>
        <v>0</v>
      </c>
      <c r="Q418" s="197"/>
      <c r="R418" s="198">
        <f>SUM(R419:R430)</f>
        <v>0.048949999999999994</v>
      </c>
      <c r="S418" s="197"/>
      <c r="T418" s="199">
        <f>SUM(T419:T430)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0" t="s">
        <v>82</v>
      </c>
      <c r="AT418" s="201" t="s">
        <v>71</v>
      </c>
      <c r="AU418" s="201" t="s">
        <v>80</v>
      </c>
      <c r="AY418" s="200" t="s">
        <v>145</v>
      </c>
      <c r="BK418" s="202">
        <f>SUM(BK419:BK430)</f>
        <v>0</v>
      </c>
    </row>
    <row r="419" s="2" customFormat="1" ht="37.8" customHeight="1">
      <c r="A419" s="39"/>
      <c r="B419" s="40"/>
      <c r="C419" s="205" t="s">
        <v>787</v>
      </c>
      <c r="D419" s="205" t="s">
        <v>148</v>
      </c>
      <c r="E419" s="206" t="s">
        <v>788</v>
      </c>
      <c r="F419" s="207" t="s">
        <v>789</v>
      </c>
      <c r="G419" s="208" t="s">
        <v>226</v>
      </c>
      <c r="H419" s="209">
        <v>4</v>
      </c>
      <c r="I419" s="210"/>
      <c r="J419" s="211">
        <f>ROUND(I419*H419,2)</f>
        <v>0</v>
      </c>
      <c r="K419" s="207" t="s">
        <v>19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0.0025899999999999999</v>
      </c>
      <c r="R419" s="214">
        <f>Q419*H419</f>
        <v>0.010359999999999999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265</v>
      </c>
      <c r="AT419" s="216" t="s">
        <v>148</v>
      </c>
      <c r="AU419" s="216" t="s">
        <v>82</v>
      </c>
      <c r="AY419" s="18" t="s">
        <v>145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265</v>
      </c>
      <c r="BM419" s="216" t="s">
        <v>790</v>
      </c>
    </row>
    <row r="420" s="14" customFormat="1">
      <c r="A420" s="14"/>
      <c r="B420" s="235"/>
      <c r="C420" s="236"/>
      <c r="D420" s="225" t="s">
        <v>161</v>
      </c>
      <c r="E420" s="237" t="s">
        <v>19</v>
      </c>
      <c r="F420" s="238" t="s">
        <v>228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4" t="s">
        <v>161</v>
      </c>
      <c r="AU420" s="244" t="s">
        <v>82</v>
      </c>
      <c r="AV420" s="14" t="s">
        <v>80</v>
      </c>
      <c r="AW420" s="14" t="s">
        <v>33</v>
      </c>
      <c r="AX420" s="14" t="s">
        <v>72</v>
      </c>
      <c r="AY420" s="244" t="s">
        <v>145</v>
      </c>
    </row>
    <row r="421" s="14" customFormat="1">
      <c r="A421" s="14"/>
      <c r="B421" s="235"/>
      <c r="C421" s="236"/>
      <c r="D421" s="225" t="s">
        <v>161</v>
      </c>
      <c r="E421" s="237" t="s">
        <v>19</v>
      </c>
      <c r="F421" s="238" t="s">
        <v>229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161</v>
      </c>
      <c r="AU421" s="244" t="s">
        <v>82</v>
      </c>
      <c r="AV421" s="14" t="s">
        <v>80</v>
      </c>
      <c r="AW421" s="14" t="s">
        <v>33</v>
      </c>
      <c r="AX421" s="14" t="s">
        <v>72</v>
      </c>
      <c r="AY421" s="244" t="s">
        <v>145</v>
      </c>
    </row>
    <row r="422" s="13" customFormat="1">
      <c r="A422" s="13"/>
      <c r="B422" s="223"/>
      <c r="C422" s="224"/>
      <c r="D422" s="225" t="s">
        <v>161</v>
      </c>
      <c r="E422" s="226" t="s">
        <v>19</v>
      </c>
      <c r="F422" s="227" t="s">
        <v>152</v>
      </c>
      <c r="G422" s="224"/>
      <c r="H422" s="228">
        <v>4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161</v>
      </c>
      <c r="AU422" s="234" t="s">
        <v>82</v>
      </c>
      <c r="AV422" s="13" t="s">
        <v>82</v>
      </c>
      <c r="AW422" s="13" t="s">
        <v>33</v>
      </c>
      <c r="AX422" s="13" t="s">
        <v>80</v>
      </c>
      <c r="AY422" s="234" t="s">
        <v>145</v>
      </c>
    </row>
    <row r="423" s="2" customFormat="1" ht="37.8" customHeight="1">
      <c r="A423" s="39"/>
      <c r="B423" s="40"/>
      <c r="C423" s="205" t="s">
        <v>791</v>
      </c>
      <c r="D423" s="205" t="s">
        <v>148</v>
      </c>
      <c r="E423" s="206" t="s">
        <v>792</v>
      </c>
      <c r="F423" s="207" t="s">
        <v>793</v>
      </c>
      <c r="G423" s="208" t="s">
        <v>226</v>
      </c>
      <c r="H423" s="209">
        <v>4</v>
      </c>
      <c r="I423" s="210"/>
      <c r="J423" s="211">
        <f>ROUND(I423*H423,2)</f>
        <v>0</v>
      </c>
      <c r="K423" s="207" t="s">
        <v>19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0.0032599999999999999</v>
      </c>
      <c r="R423" s="214">
        <f>Q423*H423</f>
        <v>0.01304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265</v>
      </c>
      <c r="AT423" s="216" t="s">
        <v>148</v>
      </c>
      <c r="AU423" s="216" t="s">
        <v>82</v>
      </c>
      <c r="AY423" s="18" t="s">
        <v>145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265</v>
      </c>
      <c r="BM423" s="216" t="s">
        <v>794</v>
      </c>
    </row>
    <row r="424" s="14" customFormat="1">
      <c r="A424" s="14"/>
      <c r="B424" s="235"/>
      <c r="C424" s="236"/>
      <c r="D424" s="225" t="s">
        <v>161</v>
      </c>
      <c r="E424" s="237" t="s">
        <v>19</v>
      </c>
      <c r="F424" s="238" t="s">
        <v>287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161</v>
      </c>
      <c r="AU424" s="244" t="s">
        <v>82</v>
      </c>
      <c r="AV424" s="14" t="s">
        <v>80</v>
      </c>
      <c r="AW424" s="14" t="s">
        <v>33</v>
      </c>
      <c r="AX424" s="14" t="s">
        <v>72</v>
      </c>
      <c r="AY424" s="244" t="s">
        <v>145</v>
      </c>
    </row>
    <row r="425" s="13" customFormat="1">
      <c r="A425" s="13"/>
      <c r="B425" s="223"/>
      <c r="C425" s="224"/>
      <c r="D425" s="225" t="s">
        <v>161</v>
      </c>
      <c r="E425" s="226" t="s">
        <v>19</v>
      </c>
      <c r="F425" s="227" t="s">
        <v>152</v>
      </c>
      <c r="G425" s="224"/>
      <c r="H425" s="228">
        <v>4</v>
      </c>
      <c r="I425" s="229"/>
      <c r="J425" s="224"/>
      <c r="K425" s="224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161</v>
      </c>
      <c r="AU425" s="234" t="s">
        <v>82</v>
      </c>
      <c r="AV425" s="13" t="s">
        <v>82</v>
      </c>
      <c r="AW425" s="13" t="s">
        <v>33</v>
      </c>
      <c r="AX425" s="13" t="s">
        <v>80</v>
      </c>
      <c r="AY425" s="234" t="s">
        <v>145</v>
      </c>
    </row>
    <row r="426" s="2" customFormat="1" ht="37.8" customHeight="1">
      <c r="A426" s="39"/>
      <c r="B426" s="40"/>
      <c r="C426" s="205" t="s">
        <v>795</v>
      </c>
      <c r="D426" s="205" t="s">
        <v>148</v>
      </c>
      <c r="E426" s="206" t="s">
        <v>796</v>
      </c>
      <c r="F426" s="207" t="s">
        <v>797</v>
      </c>
      <c r="G426" s="208" t="s">
        <v>226</v>
      </c>
      <c r="H426" s="209">
        <v>7</v>
      </c>
      <c r="I426" s="210"/>
      <c r="J426" s="211">
        <f>ROUND(I426*H426,2)</f>
        <v>0</v>
      </c>
      <c r="K426" s="207" t="s">
        <v>19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0.00365</v>
      </c>
      <c r="R426" s="214">
        <f>Q426*H426</f>
        <v>0.02555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265</v>
      </c>
      <c r="AT426" s="216" t="s">
        <v>148</v>
      </c>
      <c r="AU426" s="216" t="s">
        <v>82</v>
      </c>
      <c r="AY426" s="18" t="s">
        <v>145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265</v>
      </c>
      <c r="BM426" s="216" t="s">
        <v>798</v>
      </c>
    </row>
    <row r="427" s="14" customFormat="1">
      <c r="A427" s="14"/>
      <c r="B427" s="235"/>
      <c r="C427" s="236"/>
      <c r="D427" s="225" t="s">
        <v>161</v>
      </c>
      <c r="E427" s="237" t="s">
        <v>19</v>
      </c>
      <c r="F427" s="238" t="s">
        <v>287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4" t="s">
        <v>161</v>
      </c>
      <c r="AU427" s="244" t="s">
        <v>82</v>
      </c>
      <c r="AV427" s="14" t="s">
        <v>80</v>
      </c>
      <c r="AW427" s="14" t="s">
        <v>33</v>
      </c>
      <c r="AX427" s="14" t="s">
        <v>72</v>
      </c>
      <c r="AY427" s="244" t="s">
        <v>145</v>
      </c>
    </row>
    <row r="428" s="13" customFormat="1">
      <c r="A428" s="13"/>
      <c r="B428" s="223"/>
      <c r="C428" s="224"/>
      <c r="D428" s="225" t="s">
        <v>161</v>
      </c>
      <c r="E428" s="226" t="s">
        <v>19</v>
      </c>
      <c r="F428" s="227" t="s">
        <v>200</v>
      </c>
      <c r="G428" s="224"/>
      <c r="H428" s="228">
        <v>7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161</v>
      </c>
      <c r="AU428" s="234" t="s">
        <v>82</v>
      </c>
      <c r="AV428" s="13" t="s">
        <v>82</v>
      </c>
      <c r="AW428" s="13" t="s">
        <v>33</v>
      </c>
      <c r="AX428" s="13" t="s">
        <v>80</v>
      </c>
      <c r="AY428" s="234" t="s">
        <v>145</v>
      </c>
    </row>
    <row r="429" s="2" customFormat="1" ht="24.15" customHeight="1">
      <c r="A429" s="39"/>
      <c r="B429" s="40"/>
      <c r="C429" s="205" t="s">
        <v>799</v>
      </c>
      <c r="D429" s="205" t="s">
        <v>148</v>
      </c>
      <c r="E429" s="206" t="s">
        <v>800</v>
      </c>
      <c r="F429" s="207" t="s">
        <v>801</v>
      </c>
      <c r="G429" s="208" t="s">
        <v>802</v>
      </c>
      <c r="H429" s="269"/>
      <c r="I429" s="210"/>
      <c r="J429" s="211">
        <f>ROUND(I429*H429,2)</f>
        <v>0</v>
      </c>
      <c r="K429" s="207" t="s">
        <v>157</v>
      </c>
      <c r="L429" s="45"/>
      <c r="M429" s="212" t="s">
        <v>19</v>
      </c>
      <c r="N429" s="213" t="s">
        <v>43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265</v>
      </c>
      <c r="AT429" s="216" t="s">
        <v>148</v>
      </c>
      <c r="AU429" s="216" t="s">
        <v>82</v>
      </c>
      <c r="AY429" s="18" t="s">
        <v>145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80</v>
      </c>
      <c r="BK429" s="217">
        <f>ROUND(I429*H429,2)</f>
        <v>0</v>
      </c>
      <c r="BL429" s="18" t="s">
        <v>265</v>
      </c>
      <c r="BM429" s="216" t="s">
        <v>803</v>
      </c>
    </row>
    <row r="430" s="2" customFormat="1">
      <c r="A430" s="39"/>
      <c r="B430" s="40"/>
      <c r="C430" s="41"/>
      <c r="D430" s="218" t="s">
        <v>159</v>
      </c>
      <c r="E430" s="41"/>
      <c r="F430" s="219" t="s">
        <v>804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159</v>
      </c>
      <c r="AU430" s="18" t="s">
        <v>82</v>
      </c>
    </row>
    <row r="431" s="12" customFormat="1" ht="22.8" customHeight="1">
      <c r="A431" s="12"/>
      <c r="B431" s="189"/>
      <c r="C431" s="190"/>
      <c r="D431" s="191" t="s">
        <v>71</v>
      </c>
      <c r="E431" s="203" t="s">
        <v>805</v>
      </c>
      <c r="F431" s="203" t="s">
        <v>806</v>
      </c>
      <c r="G431" s="190"/>
      <c r="H431" s="190"/>
      <c r="I431" s="193"/>
      <c r="J431" s="204">
        <f>BK431</f>
        <v>0</v>
      </c>
      <c r="K431" s="190"/>
      <c r="L431" s="195"/>
      <c r="M431" s="196"/>
      <c r="N431" s="197"/>
      <c r="O431" s="197"/>
      <c r="P431" s="198">
        <f>P432</f>
        <v>0</v>
      </c>
      <c r="Q431" s="197"/>
      <c r="R431" s="198">
        <f>R432</f>
        <v>0.0041399999999999996</v>
      </c>
      <c r="S431" s="197"/>
      <c r="T431" s="199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0" t="s">
        <v>82</v>
      </c>
      <c r="AT431" s="201" t="s">
        <v>71</v>
      </c>
      <c r="AU431" s="201" t="s">
        <v>80</v>
      </c>
      <c r="AY431" s="200" t="s">
        <v>145</v>
      </c>
      <c r="BK431" s="202">
        <f>BK432</f>
        <v>0</v>
      </c>
    </row>
    <row r="432" s="2" customFormat="1" ht="16.5" customHeight="1">
      <c r="A432" s="39"/>
      <c r="B432" s="40"/>
      <c r="C432" s="205" t="s">
        <v>807</v>
      </c>
      <c r="D432" s="205" t="s">
        <v>148</v>
      </c>
      <c r="E432" s="206" t="s">
        <v>808</v>
      </c>
      <c r="F432" s="207" t="s">
        <v>809</v>
      </c>
      <c r="G432" s="208" t="s">
        <v>226</v>
      </c>
      <c r="H432" s="209">
        <v>6</v>
      </c>
      <c r="I432" s="210"/>
      <c r="J432" s="211">
        <f>ROUND(I432*H432,2)</f>
        <v>0</v>
      </c>
      <c r="K432" s="207" t="s">
        <v>19</v>
      </c>
      <c r="L432" s="45"/>
      <c r="M432" s="212" t="s">
        <v>19</v>
      </c>
      <c r="N432" s="213" t="s">
        <v>43</v>
      </c>
      <c r="O432" s="85"/>
      <c r="P432" s="214">
        <f>O432*H432</f>
        <v>0</v>
      </c>
      <c r="Q432" s="214">
        <v>0.00068999999999999997</v>
      </c>
      <c r="R432" s="214">
        <f>Q432*H432</f>
        <v>0.0041399999999999996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265</v>
      </c>
      <c r="AT432" s="216" t="s">
        <v>148</v>
      </c>
      <c r="AU432" s="216" t="s">
        <v>82</v>
      </c>
      <c r="AY432" s="18" t="s">
        <v>145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265</v>
      </c>
      <c r="BM432" s="216" t="s">
        <v>810</v>
      </c>
    </row>
    <row r="433" s="12" customFormat="1" ht="22.8" customHeight="1">
      <c r="A433" s="12"/>
      <c r="B433" s="189"/>
      <c r="C433" s="190"/>
      <c r="D433" s="191" t="s">
        <v>71</v>
      </c>
      <c r="E433" s="203" t="s">
        <v>811</v>
      </c>
      <c r="F433" s="203" t="s">
        <v>812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P434</f>
        <v>0</v>
      </c>
      <c r="Q433" s="197"/>
      <c r="R433" s="198">
        <f>R434</f>
        <v>0.00058</v>
      </c>
      <c r="S433" s="197"/>
      <c r="T433" s="199">
        <f>T434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82</v>
      </c>
      <c r="AT433" s="201" t="s">
        <v>71</v>
      </c>
      <c r="AU433" s="201" t="s">
        <v>80</v>
      </c>
      <c r="AY433" s="200" t="s">
        <v>145</v>
      </c>
      <c r="BK433" s="202">
        <f>BK434</f>
        <v>0</v>
      </c>
    </row>
    <row r="434" s="2" customFormat="1" ht="16.5" customHeight="1">
      <c r="A434" s="39"/>
      <c r="B434" s="40"/>
      <c r="C434" s="205" t="s">
        <v>813</v>
      </c>
      <c r="D434" s="205" t="s">
        <v>148</v>
      </c>
      <c r="E434" s="206" t="s">
        <v>814</v>
      </c>
      <c r="F434" s="207" t="s">
        <v>815</v>
      </c>
      <c r="G434" s="208" t="s">
        <v>816</v>
      </c>
      <c r="H434" s="209">
        <v>1</v>
      </c>
      <c r="I434" s="210"/>
      <c r="J434" s="211">
        <f>ROUND(I434*H434,2)</f>
        <v>0</v>
      </c>
      <c r="K434" s="207" t="s">
        <v>19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0.00058</v>
      </c>
      <c r="R434" s="214">
        <f>Q434*H434</f>
        <v>0.00058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265</v>
      </c>
      <c r="AT434" s="216" t="s">
        <v>148</v>
      </c>
      <c r="AU434" s="216" t="s">
        <v>82</v>
      </c>
      <c r="AY434" s="18" t="s">
        <v>145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265</v>
      </c>
      <c r="BM434" s="216" t="s">
        <v>817</v>
      </c>
    </row>
    <row r="435" s="12" customFormat="1" ht="22.8" customHeight="1">
      <c r="A435" s="12"/>
      <c r="B435" s="189"/>
      <c r="C435" s="190"/>
      <c r="D435" s="191" t="s">
        <v>71</v>
      </c>
      <c r="E435" s="203" t="s">
        <v>297</v>
      </c>
      <c r="F435" s="203" t="s">
        <v>298</v>
      </c>
      <c r="G435" s="190"/>
      <c r="H435" s="190"/>
      <c r="I435" s="193"/>
      <c r="J435" s="204">
        <f>BK435</f>
        <v>0</v>
      </c>
      <c r="K435" s="190"/>
      <c r="L435" s="195"/>
      <c r="M435" s="196"/>
      <c r="N435" s="197"/>
      <c r="O435" s="197"/>
      <c r="P435" s="198">
        <f>SUM(P436:P468)</f>
        <v>0</v>
      </c>
      <c r="Q435" s="197"/>
      <c r="R435" s="198">
        <f>SUM(R436:R468)</f>
        <v>2.9094378000000001</v>
      </c>
      <c r="S435" s="197"/>
      <c r="T435" s="199">
        <f>SUM(T436:T468)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0" t="s">
        <v>82</v>
      </c>
      <c r="AT435" s="201" t="s">
        <v>71</v>
      </c>
      <c r="AU435" s="201" t="s">
        <v>80</v>
      </c>
      <c r="AY435" s="200" t="s">
        <v>145</v>
      </c>
      <c r="BK435" s="202">
        <f>SUM(BK436:BK468)</f>
        <v>0</v>
      </c>
    </row>
    <row r="436" s="2" customFormat="1" ht="33" customHeight="1">
      <c r="A436" s="39"/>
      <c r="B436" s="40"/>
      <c r="C436" s="205" t="s">
        <v>818</v>
      </c>
      <c r="D436" s="205" t="s">
        <v>148</v>
      </c>
      <c r="E436" s="206" t="s">
        <v>819</v>
      </c>
      <c r="F436" s="207" t="s">
        <v>820</v>
      </c>
      <c r="G436" s="208" t="s">
        <v>156</v>
      </c>
      <c r="H436" s="209">
        <v>5.4000000000000004</v>
      </c>
      <c r="I436" s="210"/>
      <c r="J436" s="211">
        <f>ROUND(I436*H436,2)</f>
        <v>0</v>
      </c>
      <c r="K436" s="207" t="s">
        <v>157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0.043229999999999998</v>
      </c>
      <c r="R436" s="214">
        <f>Q436*H436</f>
        <v>0.23344200000000001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265</v>
      </c>
      <c r="AT436" s="216" t="s">
        <v>148</v>
      </c>
      <c r="AU436" s="216" t="s">
        <v>82</v>
      </c>
      <c r="AY436" s="18" t="s">
        <v>145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265</v>
      </c>
      <c r="BM436" s="216" t="s">
        <v>821</v>
      </c>
    </row>
    <row r="437" s="2" customFormat="1">
      <c r="A437" s="39"/>
      <c r="B437" s="40"/>
      <c r="C437" s="41"/>
      <c r="D437" s="218" t="s">
        <v>159</v>
      </c>
      <c r="E437" s="41"/>
      <c r="F437" s="219" t="s">
        <v>822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159</v>
      </c>
      <c r="AU437" s="18" t="s">
        <v>82</v>
      </c>
    </row>
    <row r="438" s="14" customFormat="1">
      <c r="A438" s="14"/>
      <c r="B438" s="235"/>
      <c r="C438" s="236"/>
      <c r="D438" s="225" t="s">
        <v>161</v>
      </c>
      <c r="E438" s="237" t="s">
        <v>19</v>
      </c>
      <c r="F438" s="238" t="s">
        <v>823</v>
      </c>
      <c r="G438" s="236"/>
      <c r="H438" s="237" t="s">
        <v>19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161</v>
      </c>
      <c r="AU438" s="244" t="s">
        <v>82</v>
      </c>
      <c r="AV438" s="14" t="s">
        <v>80</v>
      </c>
      <c r="AW438" s="14" t="s">
        <v>33</v>
      </c>
      <c r="AX438" s="14" t="s">
        <v>72</v>
      </c>
      <c r="AY438" s="244" t="s">
        <v>145</v>
      </c>
    </row>
    <row r="439" s="13" customFormat="1">
      <c r="A439" s="13"/>
      <c r="B439" s="223"/>
      <c r="C439" s="224"/>
      <c r="D439" s="225" t="s">
        <v>161</v>
      </c>
      <c r="E439" s="226" t="s">
        <v>19</v>
      </c>
      <c r="F439" s="227" t="s">
        <v>824</v>
      </c>
      <c r="G439" s="224"/>
      <c r="H439" s="228">
        <v>5.4000000000000004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161</v>
      </c>
      <c r="AU439" s="234" t="s">
        <v>82</v>
      </c>
      <c r="AV439" s="13" t="s">
        <v>82</v>
      </c>
      <c r="AW439" s="13" t="s">
        <v>33</v>
      </c>
      <c r="AX439" s="13" t="s">
        <v>80</v>
      </c>
      <c r="AY439" s="234" t="s">
        <v>145</v>
      </c>
    </row>
    <row r="440" s="2" customFormat="1" ht="16.5" customHeight="1">
      <c r="A440" s="39"/>
      <c r="B440" s="40"/>
      <c r="C440" s="205" t="s">
        <v>825</v>
      </c>
      <c r="D440" s="205" t="s">
        <v>148</v>
      </c>
      <c r="E440" s="206" t="s">
        <v>826</v>
      </c>
      <c r="F440" s="207" t="s">
        <v>827</v>
      </c>
      <c r="G440" s="208" t="s">
        <v>156</v>
      </c>
      <c r="H440" s="209">
        <v>5.4000000000000004</v>
      </c>
      <c r="I440" s="210"/>
      <c r="J440" s="211">
        <f>ROUND(I440*H440,2)</f>
        <v>0</v>
      </c>
      <c r="K440" s="207" t="s">
        <v>157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0.0014</v>
      </c>
      <c r="R440" s="214">
        <f>Q440*H440</f>
        <v>0.0075600000000000007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265</v>
      </c>
      <c r="AT440" s="216" t="s">
        <v>148</v>
      </c>
      <c r="AU440" s="216" t="s">
        <v>82</v>
      </c>
      <c r="AY440" s="18" t="s">
        <v>145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265</v>
      </c>
      <c r="BM440" s="216" t="s">
        <v>828</v>
      </c>
    </row>
    <row r="441" s="2" customFormat="1">
      <c r="A441" s="39"/>
      <c r="B441" s="40"/>
      <c r="C441" s="41"/>
      <c r="D441" s="218" t="s">
        <v>159</v>
      </c>
      <c r="E441" s="41"/>
      <c r="F441" s="219" t="s">
        <v>829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159</v>
      </c>
      <c r="AU441" s="18" t="s">
        <v>82</v>
      </c>
    </row>
    <row r="442" s="2" customFormat="1" ht="24.15" customHeight="1">
      <c r="A442" s="39"/>
      <c r="B442" s="40"/>
      <c r="C442" s="205" t="s">
        <v>830</v>
      </c>
      <c r="D442" s="205" t="s">
        <v>148</v>
      </c>
      <c r="E442" s="206" t="s">
        <v>831</v>
      </c>
      <c r="F442" s="207" t="s">
        <v>832</v>
      </c>
      <c r="G442" s="208" t="s">
        <v>156</v>
      </c>
      <c r="H442" s="209">
        <v>5.4000000000000004</v>
      </c>
      <c r="I442" s="210"/>
      <c r="J442" s="211">
        <f>ROUND(I442*H442,2)</f>
        <v>0</v>
      </c>
      <c r="K442" s="207" t="s">
        <v>157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0.00010000000000000001</v>
      </c>
      <c r="R442" s="214">
        <f>Q442*H442</f>
        <v>0.00054000000000000012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265</v>
      </c>
      <c r="AT442" s="216" t="s">
        <v>148</v>
      </c>
      <c r="AU442" s="216" t="s">
        <v>82</v>
      </c>
      <c r="AY442" s="18" t="s">
        <v>145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265</v>
      </c>
      <c r="BM442" s="216" t="s">
        <v>833</v>
      </c>
    </row>
    <row r="443" s="2" customFormat="1">
      <c r="A443" s="39"/>
      <c r="B443" s="40"/>
      <c r="C443" s="41"/>
      <c r="D443" s="218" t="s">
        <v>159</v>
      </c>
      <c r="E443" s="41"/>
      <c r="F443" s="219" t="s">
        <v>834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159</v>
      </c>
      <c r="AU443" s="18" t="s">
        <v>82</v>
      </c>
    </row>
    <row r="444" s="2" customFormat="1" ht="24.15" customHeight="1">
      <c r="A444" s="39"/>
      <c r="B444" s="40"/>
      <c r="C444" s="205" t="s">
        <v>835</v>
      </c>
      <c r="D444" s="205" t="s">
        <v>148</v>
      </c>
      <c r="E444" s="206" t="s">
        <v>836</v>
      </c>
      <c r="F444" s="207" t="s">
        <v>837</v>
      </c>
      <c r="G444" s="208" t="s">
        <v>156</v>
      </c>
      <c r="H444" s="209">
        <v>63.07</v>
      </c>
      <c r="I444" s="210"/>
      <c r="J444" s="211">
        <f>ROUND(I444*H444,2)</f>
        <v>0</v>
      </c>
      <c r="K444" s="207" t="s">
        <v>157</v>
      </c>
      <c r="L444" s="45"/>
      <c r="M444" s="212" t="s">
        <v>19</v>
      </c>
      <c r="N444" s="213" t="s">
        <v>43</v>
      </c>
      <c r="O444" s="85"/>
      <c r="P444" s="214">
        <f>O444*H444</f>
        <v>0</v>
      </c>
      <c r="Q444" s="214">
        <v>0.012200000000000001</v>
      </c>
      <c r="R444" s="214">
        <f>Q444*H444</f>
        <v>0.76945400000000008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265</v>
      </c>
      <c r="AT444" s="216" t="s">
        <v>148</v>
      </c>
      <c r="AU444" s="216" t="s">
        <v>82</v>
      </c>
      <c r="AY444" s="18" t="s">
        <v>145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80</v>
      </c>
      <c r="BK444" s="217">
        <f>ROUND(I444*H444,2)</f>
        <v>0</v>
      </c>
      <c r="BL444" s="18" t="s">
        <v>265</v>
      </c>
      <c r="BM444" s="216" t="s">
        <v>838</v>
      </c>
    </row>
    <row r="445" s="2" customFormat="1">
      <c r="A445" s="39"/>
      <c r="B445" s="40"/>
      <c r="C445" s="41"/>
      <c r="D445" s="218" t="s">
        <v>159</v>
      </c>
      <c r="E445" s="41"/>
      <c r="F445" s="219" t="s">
        <v>839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159</v>
      </c>
      <c r="AU445" s="18" t="s">
        <v>82</v>
      </c>
    </row>
    <row r="446" s="14" customFormat="1">
      <c r="A446" s="14"/>
      <c r="B446" s="235"/>
      <c r="C446" s="236"/>
      <c r="D446" s="225" t="s">
        <v>161</v>
      </c>
      <c r="E446" s="237" t="s">
        <v>19</v>
      </c>
      <c r="F446" s="238" t="s">
        <v>210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161</v>
      </c>
      <c r="AU446" s="244" t="s">
        <v>82</v>
      </c>
      <c r="AV446" s="14" t="s">
        <v>80</v>
      </c>
      <c r="AW446" s="14" t="s">
        <v>33</v>
      </c>
      <c r="AX446" s="14" t="s">
        <v>72</v>
      </c>
      <c r="AY446" s="244" t="s">
        <v>145</v>
      </c>
    </row>
    <row r="447" s="13" customFormat="1">
      <c r="A447" s="13"/>
      <c r="B447" s="223"/>
      <c r="C447" s="224"/>
      <c r="D447" s="225" t="s">
        <v>161</v>
      </c>
      <c r="E447" s="226" t="s">
        <v>19</v>
      </c>
      <c r="F447" s="227" t="s">
        <v>840</v>
      </c>
      <c r="G447" s="224"/>
      <c r="H447" s="228">
        <v>63.07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161</v>
      </c>
      <c r="AU447" s="234" t="s">
        <v>82</v>
      </c>
      <c r="AV447" s="13" t="s">
        <v>82</v>
      </c>
      <c r="AW447" s="13" t="s">
        <v>33</v>
      </c>
      <c r="AX447" s="13" t="s">
        <v>80</v>
      </c>
      <c r="AY447" s="234" t="s">
        <v>145</v>
      </c>
    </row>
    <row r="448" s="2" customFormat="1" ht="24.15" customHeight="1">
      <c r="A448" s="39"/>
      <c r="B448" s="40"/>
      <c r="C448" s="205" t="s">
        <v>841</v>
      </c>
      <c r="D448" s="205" t="s">
        <v>148</v>
      </c>
      <c r="E448" s="206" t="s">
        <v>842</v>
      </c>
      <c r="F448" s="207" t="s">
        <v>843</v>
      </c>
      <c r="G448" s="208" t="s">
        <v>156</v>
      </c>
      <c r="H448" s="209">
        <v>28.699999999999999</v>
      </c>
      <c r="I448" s="210"/>
      <c r="J448" s="211">
        <f>ROUND(I448*H448,2)</f>
        <v>0</v>
      </c>
      <c r="K448" s="207" t="s">
        <v>157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0.012590000000000001</v>
      </c>
      <c r="R448" s="214">
        <f>Q448*H448</f>
        <v>0.36133300000000002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265</v>
      </c>
      <c r="AT448" s="216" t="s">
        <v>148</v>
      </c>
      <c r="AU448" s="216" t="s">
        <v>82</v>
      </c>
      <c r="AY448" s="18" t="s">
        <v>145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265</v>
      </c>
      <c r="BM448" s="216" t="s">
        <v>844</v>
      </c>
    </row>
    <row r="449" s="2" customFormat="1">
      <c r="A449" s="39"/>
      <c r="B449" s="40"/>
      <c r="C449" s="41"/>
      <c r="D449" s="218" t="s">
        <v>159</v>
      </c>
      <c r="E449" s="41"/>
      <c r="F449" s="219" t="s">
        <v>845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159</v>
      </c>
      <c r="AU449" s="18" t="s">
        <v>82</v>
      </c>
    </row>
    <row r="450" s="14" customFormat="1">
      <c r="A450" s="14"/>
      <c r="B450" s="235"/>
      <c r="C450" s="236"/>
      <c r="D450" s="225" t="s">
        <v>161</v>
      </c>
      <c r="E450" s="237" t="s">
        <v>19</v>
      </c>
      <c r="F450" s="238" t="s">
        <v>547</v>
      </c>
      <c r="G450" s="236"/>
      <c r="H450" s="237" t="s">
        <v>19</v>
      </c>
      <c r="I450" s="239"/>
      <c r="J450" s="236"/>
      <c r="K450" s="236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161</v>
      </c>
      <c r="AU450" s="244" t="s">
        <v>82</v>
      </c>
      <c r="AV450" s="14" t="s">
        <v>80</v>
      </c>
      <c r="AW450" s="14" t="s">
        <v>33</v>
      </c>
      <c r="AX450" s="14" t="s">
        <v>72</v>
      </c>
      <c r="AY450" s="244" t="s">
        <v>145</v>
      </c>
    </row>
    <row r="451" s="13" customFormat="1">
      <c r="A451" s="13"/>
      <c r="B451" s="223"/>
      <c r="C451" s="224"/>
      <c r="D451" s="225" t="s">
        <v>161</v>
      </c>
      <c r="E451" s="226" t="s">
        <v>19</v>
      </c>
      <c r="F451" s="227" t="s">
        <v>846</v>
      </c>
      <c r="G451" s="224"/>
      <c r="H451" s="228">
        <v>28.699999999999999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161</v>
      </c>
      <c r="AU451" s="234" t="s">
        <v>82</v>
      </c>
      <c r="AV451" s="13" t="s">
        <v>82</v>
      </c>
      <c r="AW451" s="13" t="s">
        <v>33</v>
      </c>
      <c r="AX451" s="13" t="s">
        <v>80</v>
      </c>
      <c r="AY451" s="234" t="s">
        <v>145</v>
      </c>
    </row>
    <row r="452" s="2" customFormat="1" ht="24.15" customHeight="1">
      <c r="A452" s="39"/>
      <c r="B452" s="40"/>
      <c r="C452" s="205" t="s">
        <v>847</v>
      </c>
      <c r="D452" s="205" t="s">
        <v>148</v>
      </c>
      <c r="E452" s="206" t="s">
        <v>848</v>
      </c>
      <c r="F452" s="207" t="s">
        <v>849</v>
      </c>
      <c r="G452" s="208" t="s">
        <v>156</v>
      </c>
      <c r="H452" s="209">
        <v>91.769999999999996</v>
      </c>
      <c r="I452" s="210"/>
      <c r="J452" s="211">
        <f>ROUND(I452*H452,2)</f>
        <v>0</v>
      </c>
      <c r="K452" s="207" t="s">
        <v>157</v>
      </c>
      <c r="L452" s="45"/>
      <c r="M452" s="212" t="s">
        <v>19</v>
      </c>
      <c r="N452" s="213" t="s">
        <v>43</v>
      </c>
      <c r="O452" s="85"/>
      <c r="P452" s="214">
        <f>O452*H452</f>
        <v>0</v>
      </c>
      <c r="Q452" s="214">
        <v>0.00010000000000000001</v>
      </c>
      <c r="R452" s="214">
        <f>Q452*H452</f>
        <v>0.0091769999999999994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265</v>
      </c>
      <c r="AT452" s="216" t="s">
        <v>148</v>
      </c>
      <c r="AU452" s="216" t="s">
        <v>82</v>
      </c>
      <c r="AY452" s="18" t="s">
        <v>145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265</v>
      </c>
      <c r="BM452" s="216" t="s">
        <v>850</v>
      </c>
    </row>
    <row r="453" s="2" customFormat="1">
      <c r="A453" s="39"/>
      <c r="B453" s="40"/>
      <c r="C453" s="41"/>
      <c r="D453" s="218" t="s">
        <v>159</v>
      </c>
      <c r="E453" s="41"/>
      <c r="F453" s="219" t="s">
        <v>851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159</v>
      </c>
      <c r="AU453" s="18" t="s">
        <v>82</v>
      </c>
    </row>
    <row r="454" s="13" customFormat="1">
      <c r="A454" s="13"/>
      <c r="B454" s="223"/>
      <c r="C454" s="224"/>
      <c r="D454" s="225" t="s">
        <v>161</v>
      </c>
      <c r="E454" s="226" t="s">
        <v>19</v>
      </c>
      <c r="F454" s="227" t="s">
        <v>852</v>
      </c>
      <c r="G454" s="224"/>
      <c r="H454" s="228">
        <v>91.769999999999996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161</v>
      </c>
      <c r="AU454" s="234" t="s">
        <v>82</v>
      </c>
      <c r="AV454" s="13" t="s">
        <v>82</v>
      </c>
      <c r="AW454" s="13" t="s">
        <v>33</v>
      </c>
      <c r="AX454" s="13" t="s">
        <v>80</v>
      </c>
      <c r="AY454" s="234" t="s">
        <v>145</v>
      </c>
    </row>
    <row r="455" s="2" customFormat="1" ht="21.75" customHeight="1">
      <c r="A455" s="39"/>
      <c r="B455" s="40"/>
      <c r="C455" s="205" t="s">
        <v>853</v>
      </c>
      <c r="D455" s="205" t="s">
        <v>148</v>
      </c>
      <c r="E455" s="206" t="s">
        <v>854</v>
      </c>
      <c r="F455" s="207" t="s">
        <v>855</v>
      </c>
      <c r="G455" s="208" t="s">
        <v>156</v>
      </c>
      <c r="H455" s="209">
        <v>91.769999999999996</v>
      </c>
      <c r="I455" s="210"/>
      <c r="J455" s="211">
        <f>ROUND(I455*H455,2)</f>
        <v>0</v>
      </c>
      <c r="K455" s="207" t="s">
        <v>157</v>
      </c>
      <c r="L455" s="45"/>
      <c r="M455" s="212" t="s">
        <v>19</v>
      </c>
      <c r="N455" s="213" t="s">
        <v>43</v>
      </c>
      <c r="O455" s="85"/>
      <c r="P455" s="214">
        <f>O455*H455</f>
        <v>0</v>
      </c>
      <c r="Q455" s="214">
        <v>0.00069999999999999999</v>
      </c>
      <c r="R455" s="214">
        <f>Q455*H455</f>
        <v>0.064238999999999991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265</v>
      </c>
      <c r="AT455" s="216" t="s">
        <v>148</v>
      </c>
      <c r="AU455" s="216" t="s">
        <v>82</v>
      </c>
      <c r="AY455" s="18" t="s">
        <v>145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265</v>
      </c>
      <c r="BM455" s="216" t="s">
        <v>856</v>
      </c>
    </row>
    <row r="456" s="2" customFormat="1">
      <c r="A456" s="39"/>
      <c r="B456" s="40"/>
      <c r="C456" s="41"/>
      <c r="D456" s="218" t="s">
        <v>159</v>
      </c>
      <c r="E456" s="41"/>
      <c r="F456" s="219" t="s">
        <v>857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159</v>
      </c>
      <c r="AU456" s="18" t="s">
        <v>82</v>
      </c>
    </row>
    <row r="457" s="2" customFormat="1" ht="24.15" customHeight="1">
      <c r="A457" s="39"/>
      <c r="B457" s="40"/>
      <c r="C457" s="205" t="s">
        <v>858</v>
      </c>
      <c r="D457" s="205" t="s">
        <v>148</v>
      </c>
      <c r="E457" s="206" t="s">
        <v>859</v>
      </c>
      <c r="F457" s="207" t="s">
        <v>860</v>
      </c>
      <c r="G457" s="208" t="s">
        <v>156</v>
      </c>
      <c r="H457" s="209">
        <v>262.99000000000001</v>
      </c>
      <c r="I457" s="210"/>
      <c r="J457" s="211">
        <f>ROUND(I457*H457,2)</f>
        <v>0</v>
      </c>
      <c r="K457" s="207" t="s">
        <v>157</v>
      </c>
      <c r="L457" s="45"/>
      <c r="M457" s="212" t="s">
        <v>19</v>
      </c>
      <c r="N457" s="213" t="s">
        <v>43</v>
      </c>
      <c r="O457" s="85"/>
      <c r="P457" s="214">
        <f>O457*H457</f>
        <v>0</v>
      </c>
      <c r="Q457" s="214">
        <v>0.00132</v>
      </c>
      <c r="R457" s="214">
        <f>Q457*H457</f>
        <v>0.34714680000000003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265</v>
      </c>
      <c r="AT457" s="216" t="s">
        <v>148</v>
      </c>
      <c r="AU457" s="216" t="s">
        <v>82</v>
      </c>
      <c r="AY457" s="18" t="s">
        <v>145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80</v>
      </c>
      <c r="BK457" s="217">
        <f>ROUND(I457*H457,2)</f>
        <v>0</v>
      </c>
      <c r="BL457" s="18" t="s">
        <v>265</v>
      </c>
      <c r="BM457" s="216" t="s">
        <v>861</v>
      </c>
    </row>
    <row r="458" s="2" customFormat="1">
      <c r="A458" s="39"/>
      <c r="B458" s="40"/>
      <c r="C458" s="41"/>
      <c r="D458" s="218" t="s">
        <v>159</v>
      </c>
      <c r="E458" s="41"/>
      <c r="F458" s="219" t="s">
        <v>862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159</v>
      </c>
      <c r="AU458" s="18" t="s">
        <v>82</v>
      </c>
    </row>
    <row r="459" s="14" customFormat="1">
      <c r="A459" s="14"/>
      <c r="B459" s="235"/>
      <c r="C459" s="236"/>
      <c r="D459" s="225" t="s">
        <v>161</v>
      </c>
      <c r="E459" s="237" t="s">
        <v>19</v>
      </c>
      <c r="F459" s="238" t="s">
        <v>863</v>
      </c>
      <c r="G459" s="236"/>
      <c r="H459" s="237" t="s">
        <v>19</v>
      </c>
      <c r="I459" s="239"/>
      <c r="J459" s="236"/>
      <c r="K459" s="236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161</v>
      </c>
      <c r="AU459" s="244" t="s">
        <v>82</v>
      </c>
      <c r="AV459" s="14" t="s">
        <v>80</v>
      </c>
      <c r="AW459" s="14" t="s">
        <v>33</v>
      </c>
      <c r="AX459" s="14" t="s">
        <v>72</v>
      </c>
      <c r="AY459" s="244" t="s">
        <v>145</v>
      </c>
    </row>
    <row r="460" s="13" customFormat="1">
      <c r="A460" s="13"/>
      <c r="B460" s="223"/>
      <c r="C460" s="224"/>
      <c r="D460" s="225" t="s">
        <v>161</v>
      </c>
      <c r="E460" s="226" t="s">
        <v>19</v>
      </c>
      <c r="F460" s="227" t="s">
        <v>864</v>
      </c>
      <c r="G460" s="224"/>
      <c r="H460" s="228">
        <v>262.99000000000001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161</v>
      </c>
      <c r="AU460" s="234" t="s">
        <v>82</v>
      </c>
      <c r="AV460" s="13" t="s">
        <v>82</v>
      </c>
      <c r="AW460" s="13" t="s">
        <v>33</v>
      </c>
      <c r="AX460" s="13" t="s">
        <v>80</v>
      </c>
      <c r="AY460" s="234" t="s">
        <v>145</v>
      </c>
    </row>
    <row r="461" s="2" customFormat="1" ht="24.15" customHeight="1">
      <c r="A461" s="39"/>
      <c r="B461" s="40"/>
      <c r="C461" s="259" t="s">
        <v>865</v>
      </c>
      <c r="D461" s="259" t="s">
        <v>462</v>
      </c>
      <c r="E461" s="260" t="s">
        <v>866</v>
      </c>
      <c r="F461" s="261" t="s">
        <v>867</v>
      </c>
      <c r="G461" s="262" t="s">
        <v>156</v>
      </c>
      <c r="H461" s="263">
        <v>276.13999999999999</v>
      </c>
      <c r="I461" s="264"/>
      <c r="J461" s="265">
        <f>ROUND(I461*H461,2)</f>
        <v>0</v>
      </c>
      <c r="K461" s="261" t="s">
        <v>157</v>
      </c>
      <c r="L461" s="266"/>
      <c r="M461" s="267" t="s">
        <v>19</v>
      </c>
      <c r="N461" s="268" t="s">
        <v>43</v>
      </c>
      <c r="O461" s="85"/>
      <c r="P461" s="214">
        <f>O461*H461</f>
        <v>0</v>
      </c>
      <c r="Q461" s="214">
        <v>0.0038999999999999998</v>
      </c>
      <c r="R461" s="214">
        <f>Q461*H461</f>
        <v>1.076946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556</v>
      </c>
      <c r="AT461" s="216" t="s">
        <v>462</v>
      </c>
      <c r="AU461" s="216" t="s">
        <v>82</v>
      </c>
      <c r="AY461" s="18" t="s">
        <v>145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80</v>
      </c>
      <c r="BK461" s="217">
        <f>ROUND(I461*H461,2)</f>
        <v>0</v>
      </c>
      <c r="BL461" s="18" t="s">
        <v>265</v>
      </c>
      <c r="BM461" s="216" t="s">
        <v>868</v>
      </c>
    </row>
    <row r="462" s="13" customFormat="1">
      <c r="A462" s="13"/>
      <c r="B462" s="223"/>
      <c r="C462" s="224"/>
      <c r="D462" s="225" t="s">
        <v>161</v>
      </c>
      <c r="E462" s="224"/>
      <c r="F462" s="227" t="s">
        <v>869</v>
      </c>
      <c r="G462" s="224"/>
      <c r="H462" s="228">
        <v>276.13999999999999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161</v>
      </c>
      <c r="AU462" s="234" t="s">
        <v>82</v>
      </c>
      <c r="AV462" s="13" t="s">
        <v>82</v>
      </c>
      <c r="AW462" s="13" t="s">
        <v>4</v>
      </c>
      <c r="AX462" s="13" t="s">
        <v>80</v>
      </c>
      <c r="AY462" s="234" t="s">
        <v>145</v>
      </c>
    </row>
    <row r="463" s="2" customFormat="1" ht="16.5" customHeight="1">
      <c r="A463" s="39"/>
      <c r="B463" s="40"/>
      <c r="C463" s="205" t="s">
        <v>870</v>
      </c>
      <c r="D463" s="205" t="s">
        <v>148</v>
      </c>
      <c r="E463" s="206" t="s">
        <v>871</v>
      </c>
      <c r="F463" s="207" t="s">
        <v>872</v>
      </c>
      <c r="G463" s="208" t="s">
        <v>233</v>
      </c>
      <c r="H463" s="209">
        <v>198</v>
      </c>
      <c r="I463" s="210"/>
      <c r="J463" s="211">
        <f>ROUND(I463*H463,2)</f>
        <v>0</v>
      </c>
      <c r="K463" s="207" t="s">
        <v>157</v>
      </c>
      <c r="L463" s="45"/>
      <c r="M463" s="212" t="s">
        <v>19</v>
      </c>
      <c r="N463" s="213" t="s">
        <v>43</v>
      </c>
      <c r="O463" s="85"/>
      <c r="P463" s="214">
        <f>O463*H463</f>
        <v>0</v>
      </c>
      <c r="Q463" s="214">
        <v>0.00020000000000000001</v>
      </c>
      <c r="R463" s="214">
        <f>Q463*H463</f>
        <v>0.039600000000000003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265</v>
      </c>
      <c r="AT463" s="216" t="s">
        <v>148</v>
      </c>
      <c r="AU463" s="216" t="s">
        <v>82</v>
      </c>
      <c r="AY463" s="18" t="s">
        <v>145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80</v>
      </c>
      <c r="BK463" s="217">
        <f>ROUND(I463*H463,2)</f>
        <v>0</v>
      </c>
      <c r="BL463" s="18" t="s">
        <v>265</v>
      </c>
      <c r="BM463" s="216" t="s">
        <v>873</v>
      </c>
    </row>
    <row r="464" s="2" customFormat="1">
      <c r="A464" s="39"/>
      <c r="B464" s="40"/>
      <c r="C464" s="41"/>
      <c r="D464" s="218" t="s">
        <v>159</v>
      </c>
      <c r="E464" s="41"/>
      <c r="F464" s="219" t="s">
        <v>874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159</v>
      </c>
      <c r="AU464" s="18" t="s">
        <v>82</v>
      </c>
    </row>
    <row r="465" s="14" customFormat="1">
      <c r="A465" s="14"/>
      <c r="B465" s="235"/>
      <c r="C465" s="236"/>
      <c r="D465" s="225" t="s">
        <v>161</v>
      </c>
      <c r="E465" s="237" t="s">
        <v>19</v>
      </c>
      <c r="F465" s="238" t="s">
        <v>863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161</v>
      </c>
      <c r="AU465" s="244" t="s">
        <v>82</v>
      </c>
      <c r="AV465" s="14" t="s">
        <v>80</v>
      </c>
      <c r="AW465" s="14" t="s">
        <v>33</v>
      </c>
      <c r="AX465" s="14" t="s">
        <v>72</v>
      </c>
      <c r="AY465" s="244" t="s">
        <v>145</v>
      </c>
    </row>
    <row r="466" s="13" customFormat="1">
      <c r="A466" s="13"/>
      <c r="B466" s="223"/>
      <c r="C466" s="224"/>
      <c r="D466" s="225" t="s">
        <v>161</v>
      </c>
      <c r="E466" s="226" t="s">
        <v>19</v>
      </c>
      <c r="F466" s="227" t="s">
        <v>875</v>
      </c>
      <c r="G466" s="224"/>
      <c r="H466" s="228">
        <v>198</v>
      </c>
      <c r="I466" s="229"/>
      <c r="J466" s="224"/>
      <c r="K466" s="224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161</v>
      </c>
      <c r="AU466" s="234" t="s">
        <v>82</v>
      </c>
      <c r="AV466" s="13" t="s">
        <v>82</v>
      </c>
      <c r="AW466" s="13" t="s">
        <v>33</v>
      </c>
      <c r="AX466" s="13" t="s">
        <v>80</v>
      </c>
      <c r="AY466" s="234" t="s">
        <v>145</v>
      </c>
    </row>
    <row r="467" s="2" customFormat="1" ht="24.15" customHeight="1">
      <c r="A467" s="39"/>
      <c r="B467" s="40"/>
      <c r="C467" s="205" t="s">
        <v>876</v>
      </c>
      <c r="D467" s="205" t="s">
        <v>148</v>
      </c>
      <c r="E467" s="206" t="s">
        <v>877</v>
      </c>
      <c r="F467" s="207" t="s">
        <v>878</v>
      </c>
      <c r="G467" s="208" t="s">
        <v>802</v>
      </c>
      <c r="H467" s="269"/>
      <c r="I467" s="210"/>
      <c r="J467" s="211">
        <f>ROUND(I467*H467,2)</f>
        <v>0</v>
      </c>
      <c r="K467" s="207" t="s">
        <v>157</v>
      </c>
      <c r="L467" s="45"/>
      <c r="M467" s="212" t="s">
        <v>19</v>
      </c>
      <c r="N467" s="213" t="s">
        <v>43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265</v>
      </c>
      <c r="AT467" s="216" t="s">
        <v>148</v>
      </c>
      <c r="AU467" s="216" t="s">
        <v>82</v>
      </c>
      <c r="AY467" s="18" t="s">
        <v>145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80</v>
      </c>
      <c r="BK467" s="217">
        <f>ROUND(I467*H467,2)</f>
        <v>0</v>
      </c>
      <c r="BL467" s="18" t="s">
        <v>265</v>
      </c>
      <c r="BM467" s="216" t="s">
        <v>879</v>
      </c>
    </row>
    <row r="468" s="2" customFormat="1">
      <c r="A468" s="39"/>
      <c r="B468" s="40"/>
      <c r="C468" s="41"/>
      <c r="D468" s="218" t="s">
        <v>159</v>
      </c>
      <c r="E468" s="41"/>
      <c r="F468" s="219" t="s">
        <v>880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159</v>
      </c>
      <c r="AU468" s="18" t="s">
        <v>82</v>
      </c>
    </row>
    <row r="469" s="12" customFormat="1" ht="22.8" customHeight="1">
      <c r="A469" s="12"/>
      <c r="B469" s="189"/>
      <c r="C469" s="190"/>
      <c r="D469" s="191" t="s">
        <v>71</v>
      </c>
      <c r="E469" s="203" t="s">
        <v>313</v>
      </c>
      <c r="F469" s="203" t="s">
        <v>314</v>
      </c>
      <c r="G469" s="190"/>
      <c r="H469" s="190"/>
      <c r="I469" s="193"/>
      <c r="J469" s="204">
        <f>BK469</f>
        <v>0</v>
      </c>
      <c r="K469" s="190"/>
      <c r="L469" s="195"/>
      <c r="M469" s="196"/>
      <c r="N469" s="197"/>
      <c r="O469" s="197"/>
      <c r="P469" s="198">
        <f>SUM(P470:P475)</f>
        <v>0</v>
      </c>
      <c r="Q469" s="197"/>
      <c r="R469" s="198">
        <f>SUM(R470:R475)</f>
        <v>0.016109999999999999</v>
      </c>
      <c r="S469" s="197"/>
      <c r="T469" s="199">
        <f>SUM(T470:T475)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0" t="s">
        <v>82</v>
      </c>
      <c r="AT469" s="201" t="s">
        <v>71</v>
      </c>
      <c r="AU469" s="201" t="s">
        <v>80</v>
      </c>
      <c r="AY469" s="200" t="s">
        <v>145</v>
      </c>
      <c r="BK469" s="202">
        <f>SUM(BK470:BK475)</f>
        <v>0</v>
      </c>
    </row>
    <row r="470" s="2" customFormat="1" ht="24.15" customHeight="1">
      <c r="A470" s="39"/>
      <c r="B470" s="40"/>
      <c r="C470" s="205" t="s">
        <v>881</v>
      </c>
      <c r="D470" s="205" t="s">
        <v>148</v>
      </c>
      <c r="E470" s="206" t="s">
        <v>882</v>
      </c>
      <c r="F470" s="207" t="s">
        <v>883</v>
      </c>
      <c r="G470" s="208" t="s">
        <v>233</v>
      </c>
      <c r="H470" s="209">
        <v>4.5</v>
      </c>
      <c r="I470" s="210"/>
      <c r="J470" s="211">
        <f>ROUND(I470*H470,2)</f>
        <v>0</v>
      </c>
      <c r="K470" s="207" t="s">
        <v>157</v>
      </c>
      <c r="L470" s="45"/>
      <c r="M470" s="212" t="s">
        <v>19</v>
      </c>
      <c r="N470" s="213" t="s">
        <v>43</v>
      </c>
      <c r="O470" s="85"/>
      <c r="P470" s="214">
        <f>O470*H470</f>
        <v>0</v>
      </c>
      <c r="Q470" s="214">
        <v>0.0035799999999999998</v>
      </c>
      <c r="R470" s="214">
        <f>Q470*H470</f>
        <v>0.016109999999999999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265</v>
      </c>
      <c r="AT470" s="216" t="s">
        <v>148</v>
      </c>
      <c r="AU470" s="216" t="s">
        <v>82</v>
      </c>
      <c r="AY470" s="18" t="s">
        <v>145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80</v>
      </c>
      <c r="BK470" s="217">
        <f>ROUND(I470*H470,2)</f>
        <v>0</v>
      </c>
      <c r="BL470" s="18" t="s">
        <v>265</v>
      </c>
      <c r="BM470" s="216" t="s">
        <v>884</v>
      </c>
    </row>
    <row r="471" s="2" customFormat="1">
      <c r="A471" s="39"/>
      <c r="B471" s="40"/>
      <c r="C471" s="41"/>
      <c r="D471" s="218" t="s">
        <v>159</v>
      </c>
      <c r="E471" s="41"/>
      <c r="F471" s="219" t="s">
        <v>885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159</v>
      </c>
      <c r="AU471" s="18" t="s">
        <v>82</v>
      </c>
    </row>
    <row r="472" s="14" customFormat="1">
      <c r="A472" s="14"/>
      <c r="B472" s="235"/>
      <c r="C472" s="236"/>
      <c r="D472" s="225" t="s">
        <v>161</v>
      </c>
      <c r="E472" s="237" t="s">
        <v>19</v>
      </c>
      <c r="F472" s="238" t="s">
        <v>886</v>
      </c>
      <c r="G472" s="236"/>
      <c r="H472" s="237" t="s">
        <v>19</v>
      </c>
      <c r="I472" s="239"/>
      <c r="J472" s="236"/>
      <c r="K472" s="236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161</v>
      </c>
      <c r="AU472" s="244" t="s">
        <v>82</v>
      </c>
      <c r="AV472" s="14" t="s">
        <v>80</v>
      </c>
      <c r="AW472" s="14" t="s">
        <v>33</v>
      </c>
      <c r="AX472" s="14" t="s">
        <v>72</v>
      </c>
      <c r="AY472" s="244" t="s">
        <v>145</v>
      </c>
    </row>
    <row r="473" s="13" customFormat="1">
      <c r="A473" s="13"/>
      <c r="B473" s="223"/>
      <c r="C473" s="224"/>
      <c r="D473" s="225" t="s">
        <v>161</v>
      </c>
      <c r="E473" s="226" t="s">
        <v>19</v>
      </c>
      <c r="F473" s="227" t="s">
        <v>320</v>
      </c>
      <c r="G473" s="224"/>
      <c r="H473" s="228">
        <v>4.5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161</v>
      </c>
      <c r="AU473" s="234" t="s">
        <v>82</v>
      </c>
      <c r="AV473" s="13" t="s">
        <v>82</v>
      </c>
      <c r="AW473" s="13" t="s">
        <v>33</v>
      </c>
      <c r="AX473" s="13" t="s">
        <v>80</v>
      </c>
      <c r="AY473" s="234" t="s">
        <v>145</v>
      </c>
    </row>
    <row r="474" s="2" customFormat="1" ht="24.15" customHeight="1">
      <c r="A474" s="39"/>
      <c r="B474" s="40"/>
      <c r="C474" s="205" t="s">
        <v>887</v>
      </c>
      <c r="D474" s="205" t="s">
        <v>148</v>
      </c>
      <c r="E474" s="206" t="s">
        <v>888</v>
      </c>
      <c r="F474" s="207" t="s">
        <v>889</v>
      </c>
      <c r="G474" s="208" t="s">
        <v>802</v>
      </c>
      <c r="H474" s="269"/>
      <c r="I474" s="210"/>
      <c r="J474" s="211">
        <f>ROUND(I474*H474,2)</f>
        <v>0</v>
      </c>
      <c r="K474" s="207" t="s">
        <v>157</v>
      </c>
      <c r="L474" s="45"/>
      <c r="M474" s="212" t="s">
        <v>19</v>
      </c>
      <c r="N474" s="213" t="s">
        <v>43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265</v>
      </c>
      <c r="AT474" s="216" t="s">
        <v>148</v>
      </c>
      <c r="AU474" s="216" t="s">
        <v>82</v>
      </c>
      <c r="AY474" s="18" t="s">
        <v>145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80</v>
      </c>
      <c r="BK474" s="217">
        <f>ROUND(I474*H474,2)</f>
        <v>0</v>
      </c>
      <c r="BL474" s="18" t="s">
        <v>265</v>
      </c>
      <c r="BM474" s="216" t="s">
        <v>890</v>
      </c>
    </row>
    <row r="475" s="2" customFormat="1">
      <c r="A475" s="39"/>
      <c r="B475" s="40"/>
      <c r="C475" s="41"/>
      <c r="D475" s="218" t="s">
        <v>159</v>
      </c>
      <c r="E475" s="41"/>
      <c r="F475" s="219" t="s">
        <v>891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159</v>
      </c>
      <c r="AU475" s="18" t="s">
        <v>82</v>
      </c>
    </row>
    <row r="476" s="12" customFormat="1" ht="22.8" customHeight="1">
      <c r="A476" s="12"/>
      <c r="B476" s="189"/>
      <c r="C476" s="190"/>
      <c r="D476" s="191" t="s">
        <v>71</v>
      </c>
      <c r="E476" s="203" t="s">
        <v>321</v>
      </c>
      <c r="F476" s="203" t="s">
        <v>322</v>
      </c>
      <c r="G476" s="190"/>
      <c r="H476" s="190"/>
      <c r="I476" s="193"/>
      <c r="J476" s="204">
        <f>BK476</f>
        <v>0</v>
      </c>
      <c r="K476" s="190"/>
      <c r="L476" s="195"/>
      <c r="M476" s="196"/>
      <c r="N476" s="197"/>
      <c r="O476" s="197"/>
      <c r="P476" s="198">
        <f>SUM(P477:P531)</f>
        <v>0</v>
      </c>
      <c r="Q476" s="197"/>
      <c r="R476" s="198">
        <f>SUM(R477:R531)</f>
        <v>0.32200000000000001</v>
      </c>
      <c r="S476" s="197"/>
      <c r="T476" s="199">
        <f>SUM(T477:T531)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0" t="s">
        <v>82</v>
      </c>
      <c r="AT476" s="201" t="s">
        <v>71</v>
      </c>
      <c r="AU476" s="201" t="s">
        <v>80</v>
      </c>
      <c r="AY476" s="200" t="s">
        <v>145</v>
      </c>
      <c r="BK476" s="202">
        <f>SUM(BK477:BK531)</f>
        <v>0</v>
      </c>
    </row>
    <row r="477" s="2" customFormat="1" ht="24.15" customHeight="1">
      <c r="A477" s="39"/>
      <c r="B477" s="40"/>
      <c r="C477" s="205" t="s">
        <v>892</v>
      </c>
      <c r="D477" s="205" t="s">
        <v>148</v>
      </c>
      <c r="E477" s="206" t="s">
        <v>893</v>
      </c>
      <c r="F477" s="207" t="s">
        <v>894</v>
      </c>
      <c r="G477" s="208" t="s">
        <v>226</v>
      </c>
      <c r="H477" s="209">
        <v>2</v>
      </c>
      <c r="I477" s="210"/>
      <c r="J477" s="211">
        <f>ROUND(I477*H477,2)</f>
        <v>0</v>
      </c>
      <c r="K477" s="207" t="s">
        <v>157</v>
      </c>
      <c r="L477" s="45"/>
      <c r="M477" s="212" t="s">
        <v>19</v>
      </c>
      <c r="N477" s="213" t="s">
        <v>43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265</v>
      </c>
      <c r="AT477" s="216" t="s">
        <v>148</v>
      </c>
      <c r="AU477" s="216" t="s">
        <v>82</v>
      </c>
      <c r="AY477" s="18" t="s">
        <v>145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265</v>
      </c>
      <c r="BM477" s="216" t="s">
        <v>895</v>
      </c>
    </row>
    <row r="478" s="2" customFormat="1">
      <c r="A478" s="39"/>
      <c r="B478" s="40"/>
      <c r="C478" s="41"/>
      <c r="D478" s="218" t="s">
        <v>159</v>
      </c>
      <c r="E478" s="41"/>
      <c r="F478" s="219" t="s">
        <v>896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159</v>
      </c>
      <c r="AU478" s="18" t="s">
        <v>82</v>
      </c>
    </row>
    <row r="479" s="14" customFormat="1">
      <c r="A479" s="14"/>
      <c r="B479" s="235"/>
      <c r="C479" s="236"/>
      <c r="D479" s="225" t="s">
        <v>161</v>
      </c>
      <c r="E479" s="237" t="s">
        <v>19</v>
      </c>
      <c r="F479" s="238" t="s">
        <v>722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161</v>
      </c>
      <c r="AU479" s="244" t="s">
        <v>82</v>
      </c>
      <c r="AV479" s="14" t="s">
        <v>80</v>
      </c>
      <c r="AW479" s="14" t="s">
        <v>33</v>
      </c>
      <c r="AX479" s="14" t="s">
        <v>72</v>
      </c>
      <c r="AY479" s="244" t="s">
        <v>145</v>
      </c>
    </row>
    <row r="480" s="13" customFormat="1">
      <c r="A480" s="13"/>
      <c r="B480" s="223"/>
      <c r="C480" s="224"/>
      <c r="D480" s="225" t="s">
        <v>161</v>
      </c>
      <c r="E480" s="226" t="s">
        <v>19</v>
      </c>
      <c r="F480" s="227" t="s">
        <v>82</v>
      </c>
      <c r="G480" s="224"/>
      <c r="H480" s="228">
        <v>2</v>
      </c>
      <c r="I480" s="229"/>
      <c r="J480" s="224"/>
      <c r="K480" s="224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161</v>
      </c>
      <c r="AU480" s="234" t="s">
        <v>82</v>
      </c>
      <c r="AV480" s="13" t="s">
        <v>82</v>
      </c>
      <c r="AW480" s="13" t="s">
        <v>33</v>
      </c>
      <c r="AX480" s="13" t="s">
        <v>80</v>
      </c>
      <c r="AY480" s="234" t="s">
        <v>145</v>
      </c>
    </row>
    <row r="481" s="2" customFormat="1" ht="24.15" customHeight="1">
      <c r="A481" s="39"/>
      <c r="B481" s="40"/>
      <c r="C481" s="259" t="s">
        <v>897</v>
      </c>
      <c r="D481" s="259" t="s">
        <v>462</v>
      </c>
      <c r="E481" s="260" t="s">
        <v>898</v>
      </c>
      <c r="F481" s="261" t="s">
        <v>899</v>
      </c>
      <c r="G481" s="262" t="s">
        <v>226</v>
      </c>
      <c r="H481" s="263">
        <v>2</v>
      </c>
      <c r="I481" s="264"/>
      <c r="J481" s="265">
        <f>ROUND(I481*H481,2)</f>
        <v>0</v>
      </c>
      <c r="K481" s="261" t="s">
        <v>19</v>
      </c>
      <c r="L481" s="266"/>
      <c r="M481" s="267" t="s">
        <v>19</v>
      </c>
      <c r="N481" s="268" t="s">
        <v>43</v>
      </c>
      <c r="O481" s="85"/>
      <c r="P481" s="214">
        <f>O481*H481</f>
        <v>0</v>
      </c>
      <c r="Q481" s="214">
        <v>0.042999999999999997</v>
      </c>
      <c r="R481" s="214">
        <f>Q481*H481</f>
        <v>0.085999999999999993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556</v>
      </c>
      <c r="AT481" s="216" t="s">
        <v>462</v>
      </c>
      <c r="AU481" s="216" t="s">
        <v>82</v>
      </c>
      <c r="AY481" s="18" t="s">
        <v>145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80</v>
      </c>
      <c r="BK481" s="217">
        <f>ROUND(I481*H481,2)</f>
        <v>0</v>
      </c>
      <c r="BL481" s="18" t="s">
        <v>265</v>
      </c>
      <c r="BM481" s="216" t="s">
        <v>900</v>
      </c>
    </row>
    <row r="482" s="2" customFormat="1" ht="24.15" customHeight="1">
      <c r="A482" s="39"/>
      <c r="B482" s="40"/>
      <c r="C482" s="205" t="s">
        <v>901</v>
      </c>
      <c r="D482" s="205" t="s">
        <v>148</v>
      </c>
      <c r="E482" s="206" t="s">
        <v>902</v>
      </c>
      <c r="F482" s="207" t="s">
        <v>903</v>
      </c>
      <c r="G482" s="208" t="s">
        <v>226</v>
      </c>
      <c r="H482" s="209">
        <v>1</v>
      </c>
      <c r="I482" s="210"/>
      <c r="J482" s="211">
        <f>ROUND(I482*H482,2)</f>
        <v>0</v>
      </c>
      <c r="K482" s="207" t="s">
        <v>157</v>
      </c>
      <c r="L482" s="45"/>
      <c r="M482" s="212" t="s">
        <v>19</v>
      </c>
      <c r="N482" s="213" t="s">
        <v>43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265</v>
      </c>
      <c r="AT482" s="216" t="s">
        <v>148</v>
      </c>
      <c r="AU482" s="216" t="s">
        <v>82</v>
      </c>
      <c r="AY482" s="18" t="s">
        <v>145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265</v>
      </c>
      <c r="BM482" s="216" t="s">
        <v>904</v>
      </c>
    </row>
    <row r="483" s="2" customFormat="1">
      <c r="A483" s="39"/>
      <c r="B483" s="40"/>
      <c r="C483" s="41"/>
      <c r="D483" s="218" t="s">
        <v>159</v>
      </c>
      <c r="E483" s="41"/>
      <c r="F483" s="219" t="s">
        <v>905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159</v>
      </c>
      <c r="AU483" s="18" t="s">
        <v>82</v>
      </c>
    </row>
    <row r="484" s="14" customFormat="1">
      <c r="A484" s="14"/>
      <c r="B484" s="235"/>
      <c r="C484" s="236"/>
      <c r="D484" s="225" t="s">
        <v>161</v>
      </c>
      <c r="E484" s="237" t="s">
        <v>19</v>
      </c>
      <c r="F484" s="238" t="s">
        <v>886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161</v>
      </c>
      <c r="AU484" s="244" t="s">
        <v>82</v>
      </c>
      <c r="AV484" s="14" t="s">
        <v>80</v>
      </c>
      <c r="AW484" s="14" t="s">
        <v>33</v>
      </c>
      <c r="AX484" s="14" t="s">
        <v>72</v>
      </c>
      <c r="AY484" s="244" t="s">
        <v>145</v>
      </c>
    </row>
    <row r="485" s="13" customFormat="1">
      <c r="A485" s="13"/>
      <c r="B485" s="223"/>
      <c r="C485" s="224"/>
      <c r="D485" s="225" t="s">
        <v>161</v>
      </c>
      <c r="E485" s="226" t="s">
        <v>19</v>
      </c>
      <c r="F485" s="227" t="s">
        <v>80</v>
      </c>
      <c r="G485" s="224"/>
      <c r="H485" s="228">
        <v>1</v>
      </c>
      <c r="I485" s="229"/>
      <c r="J485" s="224"/>
      <c r="K485" s="224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161</v>
      </c>
      <c r="AU485" s="234" t="s">
        <v>82</v>
      </c>
      <c r="AV485" s="13" t="s">
        <v>82</v>
      </c>
      <c r="AW485" s="13" t="s">
        <v>33</v>
      </c>
      <c r="AX485" s="13" t="s">
        <v>80</v>
      </c>
      <c r="AY485" s="234" t="s">
        <v>145</v>
      </c>
    </row>
    <row r="486" s="2" customFormat="1" ht="16.5" customHeight="1">
      <c r="A486" s="39"/>
      <c r="B486" s="40"/>
      <c r="C486" s="259" t="s">
        <v>906</v>
      </c>
      <c r="D486" s="259" t="s">
        <v>462</v>
      </c>
      <c r="E486" s="260" t="s">
        <v>907</v>
      </c>
      <c r="F486" s="261" t="s">
        <v>908</v>
      </c>
      <c r="G486" s="262" t="s">
        <v>233</v>
      </c>
      <c r="H486" s="263">
        <v>4.5</v>
      </c>
      <c r="I486" s="264"/>
      <c r="J486" s="265">
        <f>ROUND(I486*H486,2)</f>
        <v>0</v>
      </c>
      <c r="K486" s="261" t="s">
        <v>157</v>
      </c>
      <c r="L486" s="266"/>
      <c r="M486" s="267" t="s">
        <v>19</v>
      </c>
      <c r="N486" s="268" t="s">
        <v>43</v>
      </c>
      <c r="O486" s="85"/>
      <c r="P486" s="214">
        <f>O486*H486</f>
        <v>0</v>
      </c>
      <c r="Q486" s="214">
        <v>0.0040000000000000001</v>
      </c>
      <c r="R486" s="214">
        <f>Q486*H486</f>
        <v>0.018000000000000002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556</v>
      </c>
      <c r="AT486" s="216" t="s">
        <v>462</v>
      </c>
      <c r="AU486" s="216" t="s">
        <v>82</v>
      </c>
      <c r="AY486" s="18" t="s">
        <v>145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265</v>
      </c>
      <c r="BM486" s="216" t="s">
        <v>909</v>
      </c>
    </row>
    <row r="487" s="2" customFormat="1" ht="33" customHeight="1">
      <c r="A487" s="39"/>
      <c r="B487" s="40"/>
      <c r="C487" s="205" t="s">
        <v>910</v>
      </c>
      <c r="D487" s="205" t="s">
        <v>148</v>
      </c>
      <c r="E487" s="206" t="s">
        <v>911</v>
      </c>
      <c r="F487" s="207" t="s">
        <v>912</v>
      </c>
      <c r="G487" s="208" t="s">
        <v>226</v>
      </c>
      <c r="H487" s="209">
        <v>1</v>
      </c>
      <c r="I487" s="210"/>
      <c r="J487" s="211">
        <f>ROUND(I487*H487,2)</f>
        <v>0</v>
      </c>
      <c r="K487" s="207" t="s">
        <v>19</v>
      </c>
      <c r="L487" s="45"/>
      <c r="M487" s="212" t="s">
        <v>19</v>
      </c>
      <c r="N487" s="213" t="s">
        <v>43</v>
      </c>
      <c r="O487" s="85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265</v>
      </c>
      <c r="AT487" s="216" t="s">
        <v>148</v>
      </c>
      <c r="AU487" s="216" t="s">
        <v>82</v>
      </c>
      <c r="AY487" s="18" t="s">
        <v>145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80</v>
      </c>
      <c r="BK487" s="217">
        <f>ROUND(I487*H487,2)</f>
        <v>0</v>
      </c>
      <c r="BL487" s="18" t="s">
        <v>265</v>
      </c>
      <c r="BM487" s="216" t="s">
        <v>913</v>
      </c>
    </row>
    <row r="488" s="2" customFormat="1" ht="24.15" customHeight="1">
      <c r="A488" s="39"/>
      <c r="B488" s="40"/>
      <c r="C488" s="205" t="s">
        <v>914</v>
      </c>
      <c r="D488" s="205" t="s">
        <v>148</v>
      </c>
      <c r="E488" s="206" t="s">
        <v>915</v>
      </c>
      <c r="F488" s="207" t="s">
        <v>916</v>
      </c>
      <c r="G488" s="208" t="s">
        <v>226</v>
      </c>
      <c r="H488" s="209">
        <v>10</v>
      </c>
      <c r="I488" s="210"/>
      <c r="J488" s="211">
        <f>ROUND(I488*H488,2)</f>
        <v>0</v>
      </c>
      <c r="K488" s="207" t="s">
        <v>157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265</v>
      </c>
      <c r="AT488" s="216" t="s">
        <v>148</v>
      </c>
      <c r="AU488" s="216" t="s">
        <v>82</v>
      </c>
      <c r="AY488" s="18" t="s">
        <v>145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265</v>
      </c>
      <c r="BM488" s="216" t="s">
        <v>917</v>
      </c>
    </row>
    <row r="489" s="2" customFormat="1">
      <c r="A489" s="39"/>
      <c r="B489" s="40"/>
      <c r="C489" s="41"/>
      <c r="D489" s="218" t="s">
        <v>159</v>
      </c>
      <c r="E489" s="41"/>
      <c r="F489" s="219" t="s">
        <v>918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159</v>
      </c>
      <c r="AU489" s="18" t="s">
        <v>82</v>
      </c>
    </row>
    <row r="490" s="14" customFormat="1">
      <c r="A490" s="14"/>
      <c r="B490" s="235"/>
      <c r="C490" s="236"/>
      <c r="D490" s="225" t="s">
        <v>161</v>
      </c>
      <c r="E490" s="237" t="s">
        <v>19</v>
      </c>
      <c r="F490" s="238" t="s">
        <v>695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161</v>
      </c>
      <c r="AU490" s="244" t="s">
        <v>82</v>
      </c>
      <c r="AV490" s="14" t="s">
        <v>80</v>
      </c>
      <c r="AW490" s="14" t="s">
        <v>33</v>
      </c>
      <c r="AX490" s="14" t="s">
        <v>72</v>
      </c>
      <c r="AY490" s="244" t="s">
        <v>145</v>
      </c>
    </row>
    <row r="491" s="13" customFormat="1">
      <c r="A491" s="13"/>
      <c r="B491" s="223"/>
      <c r="C491" s="224"/>
      <c r="D491" s="225" t="s">
        <v>161</v>
      </c>
      <c r="E491" s="226" t="s">
        <v>19</v>
      </c>
      <c r="F491" s="227" t="s">
        <v>80</v>
      </c>
      <c r="G491" s="224"/>
      <c r="H491" s="228">
        <v>1</v>
      </c>
      <c r="I491" s="229"/>
      <c r="J491" s="224"/>
      <c r="K491" s="224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161</v>
      </c>
      <c r="AU491" s="234" t="s">
        <v>82</v>
      </c>
      <c r="AV491" s="13" t="s">
        <v>82</v>
      </c>
      <c r="AW491" s="13" t="s">
        <v>33</v>
      </c>
      <c r="AX491" s="13" t="s">
        <v>72</v>
      </c>
      <c r="AY491" s="234" t="s">
        <v>145</v>
      </c>
    </row>
    <row r="492" s="14" customFormat="1">
      <c r="A492" s="14"/>
      <c r="B492" s="235"/>
      <c r="C492" s="236"/>
      <c r="D492" s="225" t="s">
        <v>161</v>
      </c>
      <c r="E492" s="237" t="s">
        <v>19</v>
      </c>
      <c r="F492" s="238" t="s">
        <v>696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161</v>
      </c>
      <c r="AU492" s="244" t="s">
        <v>82</v>
      </c>
      <c r="AV492" s="14" t="s">
        <v>80</v>
      </c>
      <c r="AW492" s="14" t="s">
        <v>33</v>
      </c>
      <c r="AX492" s="14" t="s">
        <v>72</v>
      </c>
      <c r="AY492" s="244" t="s">
        <v>145</v>
      </c>
    </row>
    <row r="493" s="13" customFormat="1">
      <c r="A493" s="13"/>
      <c r="B493" s="223"/>
      <c r="C493" s="224"/>
      <c r="D493" s="225" t="s">
        <v>161</v>
      </c>
      <c r="E493" s="226" t="s">
        <v>19</v>
      </c>
      <c r="F493" s="227" t="s">
        <v>697</v>
      </c>
      <c r="G493" s="224"/>
      <c r="H493" s="228">
        <v>3</v>
      </c>
      <c r="I493" s="229"/>
      <c r="J493" s="224"/>
      <c r="K493" s="224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161</v>
      </c>
      <c r="AU493" s="234" t="s">
        <v>82</v>
      </c>
      <c r="AV493" s="13" t="s">
        <v>82</v>
      </c>
      <c r="AW493" s="13" t="s">
        <v>33</v>
      </c>
      <c r="AX493" s="13" t="s">
        <v>72</v>
      </c>
      <c r="AY493" s="234" t="s">
        <v>145</v>
      </c>
    </row>
    <row r="494" s="14" customFormat="1">
      <c r="A494" s="14"/>
      <c r="B494" s="235"/>
      <c r="C494" s="236"/>
      <c r="D494" s="225" t="s">
        <v>161</v>
      </c>
      <c r="E494" s="237" t="s">
        <v>19</v>
      </c>
      <c r="F494" s="238" t="s">
        <v>698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161</v>
      </c>
      <c r="AU494" s="244" t="s">
        <v>82</v>
      </c>
      <c r="AV494" s="14" t="s">
        <v>80</v>
      </c>
      <c r="AW494" s="14" t="s">
        <v>33</v>
      </c>
      <c r="AX494" s="14" t="s">
        <v>72</v>
      </c>
      <c r="AY494" s="244" t="s">
        <v>145</v>
      </c>
    </row>
    <row r="495" s="13" customFormat="1">
      <c r="A495" s="13"/>
      <c r="B495" s="223"/>
      <c r="C495" s="224"/>
      <c r="D495" s="225" t="s">
        <v>161</v>
      </c>
      <c r="E495" s="226" t="s">
        <v>19</v>
      </c>
      <c r="F495" s="227" t="s">
        <v>699</v>
      </c>
      <c r="G495" s="224"/>
      <c r="H495" s="228">
        <v>4</v>
      </c>
      <c r="I495" s="229"/>
      <c r="J495" s="224"/>
      <c r="K495" s="224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161</v>
      </c>
      <c r="AU495" s="234" t="s">
        <v>82</v>
      </c>
      <c r="AV495" s="13" t="s">
        <v>82</v>
      </c>
      <c r="AW495" s="13" t="s">
        <v>33</v>
      </c>
      <c r="AX495" s="13" t="s">
        <v>72</v>
      </c>
      <c r="AY495" s="234" t="s">
        <v>145</v>
      </c>
    </row>
    <row r="496" s="14" customFormat="1">
      <c r="A496" s="14"/>
      <c r="B496" s="235"/>
      <c r="C496" s="236"/>
      <c r="D496" s="225" t="s">
        <v>161</v>
      </c>
      <c r="E496" s="237" t="s">
        <v>19</v>
      </c>
      <c r="F496" s="238" t="s">
        <v>919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161</v>
      </c>
      <c r="AU496" s="244" t="s">
        <v>82</v>
      </c>
      <c r="AV496" s="14" t="s">
        <v>80</v>
      </c>
      <c r="AW496" s="14" t="s">
        <v>33</v>
      </c>
      <c r="AX496" s="14" t="s">
        <v>72</v>
      </c>
      <c r="AY496" s="244" t="s">
        <v>145</v>
      </c>
    </row>
    <row r="497" s="13" customFormat="1">
      <c r="A497" s="13"/>
      <c r="B497" s="223"/>
      <c r="C497" s="224"/>
      <c r="D497" s="225" t="s">
        <v>161</v>
      </c>
      <c r="E497" s="226" t="s">
        <v>19</v>
      </c>
      <c r="F497" s="227" t="s">
        <v>920</v>
      </c>
      <c r="G497" s="224"/>
      <c r="H497" s="228">
        <v>2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161</v>
      </c>
      <c r="AU497" s="234" t="s">
        <v>82</v>
      </c>
      <c r="AV497" s="13" t="s">
        <v>82</v>
      </c>
      <c r="AW497" s="13" t="s">
        <v>33</v>
      </c>
      <c r="AX497" s="13" t="s">
        <v>72</v>
      </c>
      <c r="AY497" s="234" t="s">
        <v>145</v>
      </c>
    </row>
    <row r="498" s="15" customFormat="1">
      <c r="A498" s="15"/>
      <c r="B498" s="245"/>
      <c r="C498" s="246"/>
      <c r="D498" s="225" t="s">
        <v>161</v>
      </c>
      <c r="E498" s="247" t="s">
        <v>19</v>
      </c>
      <c r="F498" s="248" t="s">
        <v>176</v>
      </c>
      <c r="G498" s="246"/>
      <c r="H498" s="249">
        <v>10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5" t="s">
        <v>161</v>
      </c>
      <c r="AU498" s="255" t="s">
        <v>82</v>
      </c>
      <c r="AV498" s="15" t="s">
        <v>152</v>
      </c>
      <c r="AW498" s="15" t="s">
        <v>33</v>
      </c>
      <c r="AX498" s="15" t="s">
        <v>80</v>
      </c>
      <c r="AY498" s="255" t="s">
        <v>145</v>
      </c>
    </row>
    <row r="499" s="2" customFormat="1" ht="21.75" customHeight="1">
      <c r="A499" s="39"/>
      <c r="B499" s="40"/>
      <c r="C499" s="259" t="s">
        <v>921</v>
      </c>
      <c r="D499" s="259" t="s">
        <v>462</v>
      </c>
      <c r="E499" s="260" t="s">
        <v>922</v>
      </c>
      <c r="F499" s="261" t="s">
        <v>923</v>
      </c>
      <c r="G499" s="262" t="s">
        <v>226</v>
      </c>
      <c r="H499" s="263">
        <v>1</v>
      </c>
      <c r="I499" s="264"/>
      <c r="J499" s="265">
        <f>ROUND(I499*H499,2)</f>
        <v>0</v>
      </c>
      <c r="K499" s="261" t="s">
        <v>19</v>
      </c>
      <c r="L499" s="266"/>
      <c r="M499" s="267" t="s">
        <v>19</v>
      </c>
      <c r="N499" s="268" t="s">
        <v>43</v>
      </c>
      <c r="O499" s="85"/>
      <c r="P499" s="214">
        <f>O499*H499</f>
        <v>0</v>
      </c>
      <c r="Q499" s="214">
        <v>0.017500000000000002</v>
      </c>
      <c r="R499" s="214">
        <f>Q499*H499</f>
        <v>0.017500000000000002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556</v>
      </c>
      <c r="AT499" s="216" t="s">
        <v>462</v>
      </c>
      <c r="AU499" s="216" t="s">
        <v>82</v>
      </c>
      <c r="AY499" s="18" t="s">
        <v>145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80</v>
      </c>
      <c r="BK499" s="217">
        <f>ROUND(I499*H499,2)</f>
        <v>0</v>
      </c>
      <c r="BL499" s="18" t="s">
        <v>265</v>
      </c>
      <c r="BM499" s="216" t="s">
        <v>924</v>
      </c>
    </row>
    <row r="500" s="14" customFormat="1">
      <c r="A500" s="14"/>
      <c r="B500" s="235"/>
      <c r="C500" s="236"/>
      <c r="D500" s="225" t="s">
        <v>161</v>
      </c>
      <c r="E500" s="237" t="s">
        <v>19</v>
      </c>
      <c r="F500" s="238" t="s">
        <v>695</v>
      </c>
      <c r="G500" s="236"/>
      <c r="H500" s="237" t="s">
        <v>19</v>
      </c>
      <c r="I500" s="239"/>
      <c r="J500" s="236"/>
      <c r="K500" s="236"/>
      <c r="L500" s="240"/>
      <c r="M500" s="241"/>
      <c r="N500" s="242"/>
      <c r="O500" s="242"/>
      <c r="P500" s="242"/>
      <c r="Q500" s="242"/>
      <c r="R500" s="242"/>
      <c r="S500" s="242"/>
      <c r="T500" s="24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4" t="s">
        <v>161</v>
      </c>
      <c r="AU500" s="244" t="s">
        <v>82</v>
      </c>
      <c r="AV500" s="14" t="s">
        <v>80</v>
      </c>
      <c r="AW500" s="14" t="s">
        <v>33</v>
      </c>
      <c r="AX500" s="14" t="s">
        <v>72</v>
      </c>
      <c r="AY500" s="244" t="s">
        <v>145</v>
      </c>
    </row>
    <row r="501" s="13" customFormat="1">
      <c r="A501" s="13"/>
      <c r="B501" s="223"/>
      <c r="C501" s="224"/>
      <c r="D501" s="225" t="s">
        <v>161</v>
      </c>
      <c r="E501" s="226" t="s">
        <v>19</v>
      </c>
      <c r="F501" s="227" t="s">
        <v>80</v>
      </c>
      <c r="G501" s="224"/>
      <c r="H501" s="228">
        <v>1</v>
      </c>
      <c r="I501" s="229"/>
      <c r="J501" s="224"/>
      <c r="K501" s="224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161</v>
      </c>
      <c r="AU501" s="234" t="s">
        <v>82</v>
      </c>
      <c r="AV501" s="13" t="s">
        <v>82</v>
      </c>
      <c r="AW501" s="13" t="s">
        <v>33</v>
      </c>
      <c r="AX501" s="13" t="s">
        <v>80</v>
      </c>
      <c r="AY501" s="234" t="s">
        <v>145</v>
      </c>
    </row>
    <row r="502" s="2" customFormat="1" ht="21.75" customHeight="1">
      <c r="A502" s="39"/>
      <c r="B502" s="40"/>
      <c r="C502" s="259" t="s">
        <v>925</v>
      </c>
      <c r="D502" s="259" t="s">
        <v>462</v>
      </c>
      <c r="E502" s="260" t="s">
        <v>926</v>
      </c>
      <c r="F502" s="261" t="s">
        <v>927</v>
      </c>
      <c r="G502" s="262" t="s">
        <v>226</v>
      </c>
      <c r="H502" s="263">
        <v>3</v>
      </c>
      <c r="I502" s="264"/>
      <c r="J502" s="265">
        <f>ROUND(I502*H502,2)</f>
        <v>0</v>
      </c>
      <c r="K502" s="261" t="s">
        <v>19</v>
      </c>
      <c r="L502" s="266"/>
      <c r="M502" s="267" t="s">
        <v>19</v>
      </c>
      <c r="N502" s="268" t="s">
        <v>43</v>
      </c>
      <c r="O502" s="85"/>
      <c r="P502" s="214">
        <f>O502*H502</f>
        <v>0</v>
      </c>
      <c r="Q502" s="214">
        <v>0.017500000000000002</v>
      </c>
      <c r="R502" s="214">
        <f>Q502*H502</f>
        <v>0.052500000000000005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556</v>
      </c>
      <c r="AT502" s="216" t="s">
        <v>462</v>
      </c>
      <c r="AU502" s="216" t="s">
        <v>82</v>
      </c>
      <c r="AY502" s="18" t="s">
        <v>145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265</v>
      </c>
      <c r="BM502" s="216" t="s">
        <v>928</v>
      </c>
    </row>
    <row r="503" s="14" customFormat="1">
      <c r="A503" s="14"/>
      <c r="B503" s="235"/>
      <c r="C503" s="236"/>
      <c r="D503" s="225" t="s">
        <v>161</v>
      </c>
      <c r="E503" s="237" t="s">
        <v>19</v>
      </c>
      <c r="F503" s="238" t="s">
        <v>696</v>
      </c>
      <c r="G503" s="236"/>
      <c r="H503" s="237" t="s">
        <v>19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161</v>
      </c>
      <c r="AU503" s="244" t="s">
        <v>82</v>
      </c>
      <c r="AV503" s="14" t="s">
        <v>80</v>
      </c>
      <c r="AW503" s="14" t="s">
        <v>33</v>
      </c>
      <c r="AX503" s="14" t="s">
        <v>72</v>
      </c>
      <c r="AY503" s="244" t="s">
        <v>145</v>
      </c>
    </row>
    <row r="504" s="13" customFormat="1">
      <c r="A504" s="13"/>
      <c r="B504" s="223"/>
      <c r="C504" s="224"/>
      <c r="D504" s="225" t="s">
        <v>161</v>
      </c>
      <c r="E504" s="226" t="s">
        <v>19</v>
      </c>
      <c r="F504" s="227" t="s">
        <v>697</v>
      </c>
      <c r="G504" s="224"/>
      <c r="H504" s="228">
        <v>3</v>
      </c>
      <c r="I504" s="229"/>
      <c r="J504" s="224"/>
      <c r="K504" s="224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161</v>
      </c>
      <c r="AU504" s="234" t="s">
        <v>82</v>
      </c>
      <c r="AV504" s="13" t="s">
        <v>82</v>
      </c>
      <c r="AW504" s="13" t="s">
        <v>33</v>
      </c>
      <c r="AX504" s="13" t="s">
        <v>80</v>
      </c>
      <c r="AY504" s="234" t="s">
        <v>145</v>
      </c>
    </row>
    <row r="505" s="2" customFormat="1" ht="24.15" customHeight="1">
      <c r="A505" s="39"/>
      <c r="B505" s="40"/>
      <c r="C505" s="259" t="s">
        <v>929</v>
      </c>
      <c r="D505" s="259" t="s">
        <v>462</v>
      </c>
      <c r="E505" s="260" t="s">
        <v>930</v>
      </c>
      <c r="F505" s="261" t="s">
        <v>931</v>
      </c>
      <c r="G505" s="262" t="s">
        <v>226</v>
      </c>
      <c r="H505" s="263">
        <v>4</v>
      </c>
      <c r="I505" s="264"/>
      <c r="J505" s="265">
        <f>ROUND(I505*H505,2)</f>
        <v>0</v>
      </c>
      <c r="K505" s="261" t="s">
        <v>19</v>
      </c>
      <c r="L505" s="266"/>
      <c r="M505" s="267" t="s">
        <v>19</v>
      </c>
      <c r="N505" s="268" t="s">
        <v>43</v>
      </c>
      <c r="O505" s="85"/>
      <c r="P505" s="214">
        <f>O505*H505</f>
        <v>0</v>
      </c>
      <c r="Q505" s="214">
        <v>0.017500000000000002</v>
      </c>
      <c r="R505" s="214">
        <f>Q505*H505</f>
        <v>0.070000000000000007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556</v>
      </c>
      <c r="AT505" s="216" t="s">
        <v>462</v>
      </c>
      <c r="AU505" s="216" t="s">
        <v>82</v>
      </c>
      <c r="AY505" s="18" t="s">
        <v>145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80</v>
      </c>
      <c r="BK505" s="217">
        <f>ROUND(I505*H505,2)</f>
        <v>0</v>
      </c>
      <c r="BL505" s="18" t="s">
        <v>265</v>
      </c>
      <c r="BM505" s="216" t="s">
        <v>932</v>
      </c>
    </row>
    <row r="506" s="14" customFormat="1">
      <c r="A506" s="14"/>
      <c r="B506" s="235"/>
      <c r="C506" s="236"/>
      <c r="D506" s="225" t="s">
        <v>161</v>
      </c>
      <c r="E506" s="237" t="s">
        <v>19</v>
      </c>
      <c r="F506" s="238" t="s">
        <v>698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4" t="s">
        <v>161</v>
      </c>
      <c r="AU506" s="244" t="s">
        <v>82</v>
      </c>
      <c r="AV506" s="14" t="s">
        <v>80</v>
      </c>
      <c r="AW506" s="14" t="s">
        <v>33</v>
      </c>
      <c r="AX506" s="14" t="s">
        <v>72</v>
      </c>
      <c r="AY506" s="244" t="s">
        <v>145</v>
      </c>
    </row>
    <row r="507" s="13" customFormat="1">
      <c r="A507" s="13"/>
      <c r="B507" s="223"/>
      <c r="C507" s="224"/>
      <c r="D507" s="225" t="s">
        <v>161</v>
      </c>
      <c r="E507" s="226" t="s">
        <v>19</v>
      </c>
      <c r="F507" s="227" t="s">
        <v>699</v>
      </c>
      <c r="G507" s="224"/>
      <c r="H507" s="228">
        <v>4</v>
      </c>
      <c r="I507" s="229"/>
      <c r="J507" s="224"/>
      <c r="K507" s="224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161</v>
      </c>
      <c r="AU507" s="234" t="s">
        <v>82</v>
      </c>
      <c r="AV507" s="13" t="s">
        <v>82</v>
      </c>
      <c r="AW507" s="13" t="s">
        <v>33</v>
      </c>
      <c r="AX507" s="13" t="s">
        <v>80</v>
      </c>
      <c r="AY507" s="234" t="s">
        <v>145</v>
      </c>
    </row>
    <row r="508" s="2" customFormat="1" ht="21.75" customHeight="1">
      <c r="A508" s="39"/>
      <c r="B508" s="40"/>
      <c r="C508" s="259" t="s">
        <v>933</v>
      </c>
      <c r="D508" s="259" t="s">
        <v>462</v>
      </c>
      <c r="E508" s="260" t="s">
        <v>934</v>
      </c>
      <c r="F508" s="261" t="s">
        <v>935</v>
      </c>
      <c r="G508" s="262" t="s">
        <v>226</v>
      </c>
      <c r="H508" s="263">
        <v>2</v>
      </c>
      <c r="I508" s="264"/>
      <c r="J508" s="265">
        <f>ROUND(I508*H508,2)</f>
        <v>0</v>
      </c>
      <c r="K508" s="261" t="s">
        <v>19</v>
      </c>
      <c r="L508" s="266"/>
      <c r="M508" s="267" t="s">
        <v>19</v>
      </c>
      <c r="N508" s="268" t="s">
        <v>43</v>
      </c>
      <c r="O508" s="85"/>
      <c r="P508" s="214">
        <f>O508*H508</f>
        <v>0</v>
      </c>
      <c r="Q508" s="214">
        <v>0.017500000000000002</v>
      </c>
      <c r="R508" s="214">
        <f>Q508*H508</f>
        <v>0.035000000000000003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556</v>
      </c>
      <c r="AT508" s="216" t="s">
        <v>462</v>
      </c>
      <c r="AU508" s="216" t="s">
        <v>82</v>
      </c>
      <c r="AY508" s="18" t="s">
        <v>145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265</v>
      </c>
      <c r="BM508" s="216" t="s">
        <v>936</v>
      </c>
    </row>
    <row r="509" s="14" customFormat="1">
      <c r="A509" s="14"/>
      <c r="B509" s="235"/>
      <c r="C509" s="236"/>
      <c r="D509" s="225" t="s">
        <v>161</v>
      </c>
      <c r="E509" s="237" t="s">
        <v>19</v>
      </c>
      <c r="F509" s="238" t="s">
        <v>919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161</v>
      </c>
      <c r="AU509" s="244" t="s">
        <v>82</v>
      </c>
      <c r="AV509" s="14" t="s">
        <v>80</v>
      </c>
      <c r="AW509" s="14" t="s">
        <v>33</v>
      </c>
      <c r="AX509" s="14" t="s">
        <v>72</v>
      </c>
      <c r="AY509" s="244" t="s">
        <v>145</v>
      </c>
    </row>
    <row r="510" s="13" customFormat="1">
      <c r="A510" s="13"/>
      <c r="B510" s="223"/>
      <c r="C510" s="224"/>
      <c r="D510" s="225" t="s">
        <v>161</v>
      </c>
      <c r="E510" s="226" t="s">
        <v>19</v>
      </c>
      <c r="F510" s="227" t="s">
        <v>920</v>
      </c>
      <c r="G510" s="224"/>
      <c r="H510" s="228">
        <v>2</v>
      </c>
      <c r="I510" s="229"/>
      <c r="J510" s="224"/>
      <c r="K510" s="224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161</v>
      </c>
      <c r="AU510" s="234" t="s">
        <v>82</v>
      </c>
      <c r="AV510" s="13" t="s">
        <v>82</v>
      </c>
      <c r="AW510" s="13" t="s">
        <v>33</v>
      </c>
      <c r="AX510" s="13" t="s">
        <v>80</v>
      </c>
      <c r="AY510" s="234" t="s">
        <v>145</v>
      </c>
    </row>
    <row r="511" s="2" customFormat="1" ht="24.15" customHeight="1">
      <c r="A511" s="39"/>
      <c r="B511" s="40"/>
      <c r="C511" s="205" t="s">
        <v>937</v>
      </c>
      <c r="D511" s="205" t="s">
        <v>148</v>
      </c>
      <c r="E511" s="206" t="s">
        <v>938</v>
      </c>
      <c r="F511" s="207" t="s">
        <v>939</v>
      </c>
      <c r="G511" s="208" t="s">
        <v>226</v>
      </c>
      <c r="H511" s="209">
        <v>1</v>
      </c>
      <c r="I511" s="210"/>
      <c r="J511" s="211">
        <f>ROUND(I511*H511,2)</f>
        <v>0</v>
      </c>
      <c r="K511" s="207" t="s">
        <v>157</v>
      </c>
      <c r="L511" s="45"/>
      <c r="M511" s="212" t="s">
        <v>19</v>
      </c>
      <c r="N511" s="213" t="s">
        <v>43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265</v>
      </c>
      <c r="AT511" s="216" t="s">
        <v>148</v>
      </c>
      <c r="AU511" s="216" t="s">
        <v>82</v>
      </c>
      <c r="AY511" s="18" t="s">
        <v>145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80</v>
      </c>
      <c r="BK511" s="217">
        <f>ROUND(I511*H511,2)</f>
        <v>0</v>
      </c>
      <c r="BL511" s="18" t="s">
        <v>265</v>
      </c>
      <c r="BM511" s="216" t="s">
        <v>940</v>
      </c>
    </row>
    <row r="512" s="2" customFormat="1">
      <c r="A512" s="39"/>
      <c r="B512" s="40"/>
      <c r="C512" s="41"/>
      <c r="D512" s="218" t="s">
        <v>159</v>
      </c>
      <c r="E512" s="41"/>
      <c r="F512" s="219" t="s">
        <v>941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159</v>
      </c>
      <c r="AU512" s="18" t="s">
        <v>82</v>
      </c>
    </row>
    <row r="513" s="14" customFormat="1">
      <c r="A513" s="14"/>
      <c r="B513" s="235"/>
      <c r="C513" s="236"/>
      <c r="D513" s="225" t="s">
        <v>161</v>
      </c>
      <c r="E513" s="237" t="s">
        <v>19</v>
      </c>
      <c r="F513" s="238" t="s">
        <v>713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161</v>
      </c>
      <c r="AU513" s="244" t="s">
        <v>82</v>
      </c>
      <c r="AV513" s="14" t="s">
        <v>80</v>
      </c>
      <c r="AW513" s="14" t="s">
        <v>33</v>
      </c>
      <c r="AX513" s="14" t="s">
        <v>72</v>
      </c>
      <c r="AY513" s="244" t="s">
        <v>145</v>
      </c>
    </row>
    <row r="514" s="13" customFormat="1">
      <c r="A514" s="13"/>
      <c r="B514" s="223"/>
      <c r="C514" s="224"/>
      <c r="D514" s="225" t="s">
        <v>161</v>
      </c>
      <c r="E514" s="226" t="s">
        <v>19</v>
      </c>
      <c r="F514" s="227" t="s">
        <v>80</v>
      </c>
      <c r="G514" s="224"/>
      <c r="H514" s="228">
        <v>1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161</v>
      </c>
      <c r="AU514" s="234" t="s">
        <v>82</v>
      </c>
      <c r="AV514" s="13" t="s">
        <v>82</v>
      </c>
      <c r="AW514" s="13" t="s">
        <v>33</v>
      </c>
      <c r="AX514" s="13" t="s">
        <v>80</v>
      </c>
      <c r="AY514" s="234" t="s">
        <v>145</v>
      </c>
    </row>
    <row r="515" s="2" customFormat="1" ht="24.15" customHeight="1">
      <c r="A515" s="39"/>
      <c r="B515" s="40"/>
      <c r="C515" s="259" t="s">
        <v>942</v>
      </c>
      <c r="D515" s="259" t="s">
        <v>462</v>
      </c>
      <c r="E515" s="260" t="s">
        <v>943</v>
      </c>
      <c r="F515" s="261" t="s">
        <v>944</v>
      </c>
      <c r="G515" s="262" t="s">
        <v>226</v>
      </c>
      <c r="H515" s="263">
        <v>1</v>
      </c>
      <c r="I515" s="264"/>
      <c r="J515" s="265">
        <f>ROUND(I515*H515,2)</f>
        <v>0</v>
      </c>
      <c r="K515" s="261" t="s">
        <v>19</v>
      </c>
      <c r="L515" s="266"/>
      <c r="M515" s="267" t="s">
        <v>19</v>
      </c>
      <c r="N515" s="268" t="s">
        <v>43</v>
      </c>
      <c r="O515" s="85"/>
      <c r="P515" s="214">
        <f>O515*H515</f>
        <v>0</v>
      </c>
      <c r="Q515" s="214">
        <v>0.042999999999999997</v>
      </c>
      <c r="R515" s="214">
        <f>Q515*H515</f>
        <v>0.042999999999999997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556</v>
      </c>
      <c r="AT515" s="216" t="s">
        <v>462</v>
      </c>
      <c r="AU515" s="216" t="s">
        <v>82</v>
      </c>
      <c r="AY515" s="18" t="s">
        <v>145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265</v>
      </c>
      <c r="BM515" s="216" t="s">
        <v>945</v>
      </c>
    </row>
    <row r="516" s="2" customFormat="1" ht="16.5" customHeight="1">
      <c r="A516" s="39"/>
      <c r="B516" s="40"/>
      <c r="C516" s="205" t="s">
        <v>946</v>
      </c>
      <c r="D516" s="205" t="s">
        <v>148</v>
      </c>
      <c r="E516" s="206" t="s">
        <v>947</v>
      </c>
      <c r="F516" s="207" t="s">
        <v>948</v>
      </c>
      <c r="G516" s="208" t="s">
        <v>949</v>
      </c>
      <c r="H516" s="209">
        <v>1</v>
      </c>
      <c r="I516" s="210"/>
      <c r="J516" s="211">
        <f>ROUND(I516*H516,2)</f>
        <v>0</v>
      </c>
      <c r="K516" s="207" t="s">
        <v>19</v>
      </c>
      <c r="L516" s="45"/>
      <c r="M516" s="212" t="s">
        <v>19</v>
      </c>
      <c r="N516" s="213" t="s">
        <v>43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265</v>
      </c>
      <c r="AT516" s="216" t="s">
        <v>148</v>
      </c>
      <c r="AU516" s="216" t="s">
        <v>82</v>
      </c>
      <c r="AY516" s="18" t="s">
        <v>145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80</v>
      </c>
      <c r="BK516" s="217">
        <f>ROUND(I516*H516,2)</f>
        <v>0</v>
      </c>
      <c r="BL516" s="18" t="s">
        <v>265</v>
      </c>
      <c r="BM516" s="216" t="s">
        <v>950</v>
      </c>
    </row>
    <row r="517" s="2" customFormat="1" ht="16.5" customHeight="1">
      <c r="A517" s="39"/>
      <c r="B517" s="40"/>
      <c r="C517" s="205" t="s">
        <v>951</v>
      </c>
      <c r="D517" s="205" t="s">
        <v>148</v>
      </c>
      <c r="E517" s="206" t="s">
        <v>952</v>
      </c>
      <c r="F517" s="207" t="s">
        <v>948</v>
      </c>
      <c r="G517" s="208" t="s">
        <v>949</v>
      </c>
      <c r="H517" s="209">
        <v>2</v>
      </c>
      <c r="I517" s="210"/>
      <c r="J517" s="211">
        <f>ROUND(I517*H517,2)</f>
        <v>0</v>
      </c>
      <c r="K517" s="207" t="s">
        <v>19</v>
      </c>
      <c r="L517" s="45"/>
      <c r="M517" s="212" t="s">
        <v>19</v>
      </c>
      <c r="N517" s="213" t="s">
        <v>43</v>
      </c>
      <c r="O517" s="85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265</v>
      </c>
      <c r="AT517" s="216" t="s">
        <v>148</v>
      </c>
      <c r="AU517" s="216" t="s">
        <v>82</v>
      </c>
      <c r="AY517" s="18" t="s">
        <v>145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80</v>
      </c>
      <c r="BK517" s="217">
        <f>ROUND(I517*H517,2)</f>
        <v>0</v>
      </c>
      <c r="BL517" s="18" t="s">
        <v>265</v>
      </c>
      <c r="BM517" s="216" t="s">
        <v>953</v>
      </c>
    </row>
    <row r="518" s="2" customFormat="1" ht="16.5" customHeight="1">
      <c r="A518" s="39"/>
      <c r="B518" s="40"/>
      <c r="C518" s="205" t="s">
        <v>954</v>
      </c>
      <c r="D518" s="205" t="s">
        <v>148</v>
      </c>
      <c r="E518" s="206" t="s">
        <v>955</v>
      </c>
      <c r="F518" s="207" t="s">
        <v>948</v>
      </c>
      <c r="G518" s="208" t="s">
        <v>949</v>
      </c>
      <c r="H518" s="209">
        <v>3</v>
      </c>
      <c r="I518" s="210"/>
      <c r="J518" s="211">
        <f>ROUND(I518*H518,2)</f>
        <v>0</v>
      </c>
      <c r="K518" s="207" t="s">
        <v>19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265</v>
      </c>
      <c r="AT518" s="216" t="s">
        <v>148</v>
      </c>
      <c r="AU518" s="216" t="s">
        <v>82</v>
      </c>
      <c r="AY518" s="18" t="s">
        <v>145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265</v>
      </c>
      <c r="BM518" s="216" t="s">
        <v>956</v>
      </c>
    </row>
    <row r="519" s="2" customFormat="1" ht="16.5" customHeight="1">
      <c r="A519" s="39"/>
      <c r="B519" s="40"/>
      <c r="C519" s="205" t="s">
        <v>957</v>
      </c>
      <c r="D519" s="205" t="s">
        <v>148</v>
      </c>
      <c r="E519" s="206" t="s">
        <v>958</v>
      </c>
      <c r="F519" s="207" t="s">
        <v>948</v>
      </c>
      <c r="G519" s="208" t="s">
        <v>949</v>
      </c>
      <c r="H519" s="209">
        <v>1</v>
      </c>
      <c r="I519" s="210"/>
      <c r="J519" s="211">
        <f>ROUND(I519*H519,2)</f>
        <v>0</v>
      </c>
      <c r="K519" s="207" t="s">
        <v>19</v>
      </c>
      <c r="L519" s="45"/>
      <c r="M519" s="212" t="s">
        <v>19</v>
      </c>
      <c r="N519" s="213" t="s">
        <v>43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265</v>
      </c>
      <c r="AT519" s="216" t="s">
        <v>148</v>
      </c>
      <c r="AU519" s="216" t="s">
        <v>82</v>
      </c>
      <c r="AY519" s="18" t="s">
        <v>145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80</v>
      </c>
      <c r="BK519" s="217">
        <f>ROUND(I519*H519,2)</f>
        <v>0</v>
      </c>
      <c r="BL519" s="18" t="s">
        <v>265</v>
      </c>
      <c r="BM519" s="216" t="s">
        <v>959</v>
      </c>
    </row>
    <row r="520" s="2" customFormat="1" ht="24.15" customHeight="1">
      <c r="A520" s="39"/>
      <c r="B520" s="40"/>
      <c r="C520" s="205" t="s">
        <v>960</v>
      </c>
      <c r="D520" s="205" t="s">
        <v>148</v>
      </c>
      <c r="E520" s="206" t="s">
        <v>961</v>
      </c>
      <c r="F520" s="207" t="s">
        <v>962</v>
      </c>
      <c r="G520" s="208" t="s">
        <v>226</v>
      </c>
      <c r="H520" s="209">
        <v>1</v>
      </c>
      <c r="I520" s="210"/>
      <c r="J520" s="211">
        <f>ROUND(I520*H520,2)</f>
        <v>0</v>
      </c>
      <c r="K520" s="207" t="s">
        <v>19</v>
      </c>
      <c r="L520" s="45"/>
      <c r="M520" s="212" t="s">
        <v>19</v>
      </c>
      <c r="N520" s="213" t="s">
        <v>43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265</v>
      </c>
      <c r="AT520" s="216" t="s">
        <v>148</v>
      </c>
      <c r="AU520" s="216" t="s">
        <v>82</v>
      </c>
      <c r="AY520" s="18" t="s">
        <v>145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80</v>
      </c>
      <c r="BK520" s="217">
        <f>ROUND(I520*H520,2)</f>
        <v>0</v>
      </c>
      <c r="BL520" s="18" t="s">
        <v>265</v>
      </c>
      <c r="BM520" s="216" t="s">
        <v>963</v>
      </c>
    </row>
    <row r="521" s="14" customFormat="1">
      <c r="A521" s="14"/>
      <c r="B521" s="235"/>
      <c r="C521" s="236"/>
      <c r="D521" s="225" t="s">
        <v>161</v>
      </c>
      <c r="E521" s="237" t="s">
        <v>19</v>
      </c>
      <c r="F521" s="238" t="s">
        <v>964</v>
      </c>
      <c r="G521" s="236"/>
      <c r="H521" s="237" t="s">
        <v>19</v>
      </c>
      <c r="I521" s="239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161</v>
      </c>
      <c r="AU521" s="244" t="s">
        <v>82</v>
      </c>
      <c r="AV521" s="14" t="s">
        <v>80</v>
      </c>
      <c r="AW521" s="14" t="s">
        <v>33</v>
      </c>
      <c r="AX521" s="14" t="s">
        <v>72</v>
      </c>
      <c r="AY521" s="244" t="s">
        <v>145</v>
      </c>
    </row>
    <row r="522" s="13" customFormat="1">
      <c r="A522" s="13"/>
      <c r="B522" s="223"/>
      <c r="C522" s="224"/>
      <c r="D522" s="225" t="s">
        <v>161</v>
      </c>
      <c r="E522" s="226" t="s">
        <v>19</v>
      </c>
      <c r="F522" s="227" t="s">
        <v>80</v>
      </c>
      <c r="G522" s="224"/>
      <c r="H522" s="228">
        <v>1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161</v>
      </c>
      <c r="AU522" s="234" t="s">
        <v>82</v>
      </c>
      <c r="AV522" s="13" t="s">
        <v>82</v>
      </c>
      <c r="AW522" s="13" t="s">
        <v>33</v>
      </c>
      <c r="AX522" s="13" t="s">
        <v>80</v>
      </c>
      <c r="AY522" s="234" t="s">
        <v>145</v>
      </c>
    </row>
    <row r="523" s="2" customFormat="1" ht="24.15" customHeight="1">
      <c r="A523" s="39"/>
      <c r="B523" s="40"/>
      <c r="C523" s="205" t="s">
        <v>965</v>
      </c>
      <c r="D523" s="205" t="s">
        <v>148</v>
      </c>
      <c r="E523" s="206" t="s">
        <v>966</v>
      </c>
      <c r="F523" s="207" t="s">
        <v>967</v>
      </c>
      <c r="G523" s="208" t="s">
        <v>226</v>
      </c>
      <c r="H523" s="209">
        <v>1</v>
      </c>
      <c r="I523" s="210"/>
      <c r="J523" s="211">
        <f>ROUND(I523*H523,2)</f>
        <v>0</v>
      </c>
      <c r="K523" s="207" t="s">
        <v>19</v>
      </c>
      <c r="L523" s="45"/>
      <c r="M523" s="212" t="s">
        <v>19</v>
      </c>
      <c r="N523" s="213" t="s">
        <v>43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265</v>
      </c>
      <c r="AT523" s="216" t="s">
        <v>148</v>
      </c>
      <c r="AU523" s="216" t="s">
        <v>82</v>
      </c>
      <c r="AY523" s="18" t="s">
        <v>145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80</v>
      </c>
      <c r="BK523" s="217">
        <f>ROUND(I523*H523,2)</f>
        <v>0</v>
      </c>
      <c r="BL523" s="18" t="s">
        <v>265</v>
      </c>
      <c r="BM523" s="216" t="s">
        <v>968</v>
      </c>
    </row>
    <row r="524" s="14" customFormat="1">
      <c r="A524" s="14"/>
      <c r="B524" s="235"/>
      <c r="C524" s="236"/>
      <c r="D524" s="225" t="s">
        <v>161</v>
      </c>
      <c r="E524" s="237" t="s">
        <v>19</v>
      </c>
      <c r="F524" s="238" t="s">
        <v>969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4" t="s">
        <v>161</v>
      </c>
      <c r="AU524" s="244" t="s">
        <v>82</v>
      </c>
      <c r="AV524" s="14" t="s">
        <v>80</v>
      </c>
      <c r="AW524" s="14" t="s">
        <v>33</v>
      </c>
      <c r="AX524" s="14" t="s">
        <v>72</v>
      </c>
      <c r="AY524" s="244" t="s">
        <v>145</v>
      </c>
    </row>
    <row r="525" s="13" customFormat="1">
      <c r="A525" s="13"/>
      <c r="B525" s="223"/>
      <c r="C525" s="224"/>
      <c r="D525" s="225" t="s">
        <v>161</v>
      </c>
      <c r="E525" s="226" t="s">
        <v>19</v>
      </c>
      <c r="F525" s="227" t="s">
        <v>80</v>
      </c>
      <c r="G525" s="224"/>
      <c r="H525" s="228">
        <v>1</v>
      </c>
      <c r="I525" s="229"/>
      <c r="J525" s="224"/>
      <c r="K525" s="224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161</v>
      </c>
      <c r="AU525" s="234" t="s">
        <v>82</v>
      </c>
      <c r="AV525" s="13" t="s">
        <v>82</v>
      </c>
      <c r="AW525" s="13" t="s">
        <v>33</v>
      </c>
      <c r="AX525" s="13" t="s">
        <v>80</v>
      </c>
      <c r="AY525" s="234" t="s">
        <v>145</v>
      </c>
    </row>
    <row r="526" s="2" customFormat="1" ht="24.15" customHeight="1">
      <c r="A526" s="39"/>
      <c r="B526" s="40"/>
      <c r="C526" s="205" t="s">
        <v>970</v>
      </c>
      <c r="D526" s="205" t="s">
        <v>148</v>
      </c>
      <c r="E526" s="206" t="s">
        <v>971</v>
      </c>
      <c r="F526" s="207" t="s">
        <v>972</v>
      </c>
      <c r="G526" s="208" t="s">
        <v>226</v>
      </c>
      <c r="H526" s="209">
        <v>1</v>
      </c>
      <c r="I526" s="210"/>
      <c r="J526" s="211">
        <f>ROUND(I526*H526,2)</f>
        <v>0</v>
      </c>
      <c r="K526" s="207" t="s">
        <v>19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265</v>
      </c>
      <c r="AT526" s="216" t="s">
        <v>148</v>
      </c>
      <c r="AU526" s="216" t="s">
        <v>82</v>
      </c>
      <c r="AY526" s="18" t="s">
        <v>145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265</v>
      </c>
      <c r="BM526" s="216" t="s">
        <v>973</v>
      </c>
    </row>
    <row r="527" s="14" customFormat="1">
      <c r="A527" s="14"/>
      <c r="B527" s="235"/>
      <c r="C527" s="236"/>
      <c r="D527" s="225" t="s">
        <v>161</v>
      </c>
      <c r="E527" s="237" t="s">
        <v>19</v>
      </c>
      <c r="F527" s="238" t="s">
        <v>974</v>
      </c>
      <c r="G527" s="236"/>
      <c r="H527" s="237" t="s">
        <v>19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4" t="s">
        <v>161</v>
      </c>
      <c r="AU527" s="244" t="s">
        <v>82</v>
      </c>
      <c r="AV527" s="14" t="s">
        <v>80</v>
      </c>
      <c r="AW527" s="14" t="s">
        <v>33</v>
      </c>
      <c r="AX527" s="14" t="s">
        <v>72</v>
      </c>
      <c r="AY527" s="244" t="s">
        <v>145</v>
      </c>
    </row>
    <row r="528" s="13" customFormat="1">
      <c r="A528" s="13"/>
      <c r="B528" s="223"/>
      <c r="C528" s="224"/>
      <c r="D528" s="225" t="s">
        <v>161</v>
      </c>
      <c r="E528" s="226" t="s">
        <v>19</v>
      </c>
      <c r="F528" s="227" t="s">
        <v>80</v>
      </c>
      <c r="G528" s="224"/>
      <c r="H528" s="228">
        <v>1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161</v>
      </c>
      <c r="AU528" s="234" t="s">
        <v>82</v>
      </c>
      <c r="AV528" s="13" t="s">
        <v>82</v>
      </c>
      <c r="AW528" s="13" t="s">
        <v>33</v>
      </c>
      <c r="AX528" s="13" t="s">
        <v>80</v>
      </c>
      <c r="AY528" s="234" t="s">
        <v>145</v>
      </c>
    </row>
    <row r="529" s="2" customFormat="1" ht="24.15" customHeight="1">
      <c r="A529" s="39"/>
      <c r="B529" s="40"/>
      <c r="C529" s="205" t="s">
        <v>975</v>
      </c>
      <c r="D529" s="205" t="s">
        <v>148</v>
      </c>
      <c r="E529" s="206" t="s">
        <v>976</v>
      </c>
      <c r="F529" s="207" t="s">
        <v>977</v>
      </c>
      <c r="G529" s="208" t="s">
        <v>226</v>
      </c>
      <c r="H529" s="209">
        <v>1</v>
      </c>
      <c r="I529" s="210"/>
      <c r="J529" s="211">
        <f>ROUND(I529*H529,2)</f>
        <v>0</v>
      </c>
      <c r="K529" s="207" t="s">
        <v>19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265</v>
      </c>
      <c r="AT529" s="216" t="s">
        <v>148</v>
      </c>
      <c r="AU529" s="216" t="s">
        <v>82</v>
      </c>
      <c r="AY529" s="18" t="s">
        <v>145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265</v>
      </c>
      <c r="BM529" s="216" t="s">
        <v>978</v>
      </c>
    </row>
    <row r="530" s="2" customFormat="1" ht="24.15" customHeight="1">
      <c r="A530" s="39"/>
      <c r="B530" s="40"/>
      <c r="C530" s="205" t="s">
        <v>979</v>
      </c>
      <c r="D530" s="205" t="s">
        <v>148</v>
      </c>
      <c r="E530" s="206" t="s">
        <v>980</v>
      </c>
      <c r="F530" s="207" t="s">
        <v>981</v>
      </c>
      <c r="G530" s="208" t="s">
        <v>802</v>
      </c>
      <c r="H530" s="269"/>
      <c r="I530" s="210"/>
      <c r="J530" s="211">
        <f>ROUND(I530*H530,2)</f>
        <v>0</v>
      </c>
      <c r="K530" s="207" t="s">
        <v>157</v>
      </c>
      <c r="L530" s="45"/>
      <c r="M530" s="212" t="s">
        <v>19</v>
      </c>
      <c r="N530" s="213" t="s">
        <v>43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265</v>
      </c>
      <c r="AT530" s="216" t="s">
        <v>148</v>
      </c>
      <c r="AU530" s="216" t="s">
        <v>82</v>
      </c>
      <c r="AY530" s="18" t="s">
        <v>145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80</v>
      </c>
      <c r="BK530" s="217">
        <f>ROUND(I530*H530,2)</f>
        <v>0</v>
      </c>
      <c r="BL530" s="18" t="s">
        <v>265</v>
      </c>
      <c r="BM530" s="216" t="s">
        <v>982</v>
      </c>
    </row>
    <row r="531" s="2" customFormat="1">
      <c r="A531" s="39"/>
      <c r="B531" s="40"/>
      <c r="C531" s="41"/>
      <c r="D531" s="218" t="s">
        <v>159</v>
      </c>
      <c r="E531" s="41"/>
      <c r="F531" s="219" t="s">
        <v>983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159</v>
      </c>
      <c r="AU531" s="18" t="s">
        <v>82</v>
      </c>
    </row>
    <row r="532" s="12" customFormat="1" ht="22.8" customHeight="1">
      <c r="A532" s="12"/>
      <c r="B532" s="189"/>
      <c r="C532" s="190"/>
      <c r="D532" s="191" t="s">
        <v>71</v>
      </c>
      <c r="E532" s="203" t="s">
        <v>984</v>
      </c>
      <c r="F532" s="203" t="s">
        <v>985</v>
      </c>
      <c r="G532" s="190"/>
      <c r="H532" s="190"/>
      <c r="I532" s="193"/>
      <c r="J532" s="204">
        <f>BK532</f>
        <v>0</v>
      </c>
      <c r="K532" s="190"/>
      <c r="L532" s="195"/>
      <c r="M532" s="196"/>
      <c r="N532" s="197"/>
      <c r="O532" s="197"/>
      <c r="P532" s="198">
        <f>SUM(P533:P553)</f>
        <v>0</v>
      </c>
      <c r="Q532" s="197"/>
      <c r="R532" s="198">
        <f>SUM(R533:R553)</f>
        <v>0.37422399999999995</v>
      </c>
      <c r="S532" s="197"/>
      <c r="T532" s="199">
        <f>SUM(T533:T553)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0" t="s">
        <v>82</v>
      </c>
      <c r="AT532" s="201" t="s">
        <v>71</v>
      </c>
      <c r="AU532" s="201" t="s">
        <v>80</v>
      </c>
      <c r="AY532" s="200" t="s">
        <v>145</v>
      </c>
      <c r="BK532" s="202">
        <f>SUM(BK533:BK553)</f>
        <v>0</v>
      </c>
    </row>
    <row r="533" s="2" customFormat="1" ht="16.5" customHeight="1">
      <c r="A533" s="39"/>
      <c r="B533" s="40"/>
      <c r="C533" s="205" t="s">
        <v>986</v>
      </c>
      <c r="D533" s="205" t="s">
        <v>148</v>
      </c>
      <c r="E533" s="206" t="s">
        <v>987</v>
      </c>
      <c r="F533" s="207" t="s">
        <v>988</v>
      </c>
      <c r="G533" s="208" t="s">
        <v>989</v>
      </c>
      <c r="H533" s="209">
        <v>323.48000000000002</v>
      </c>
      <c r="I533" s="210"/>
      <c r="J533" s="211">
        <f>ROUND(I533*H533,2)</f>
        <v>0</v>
      </c>
      <c r="K533" s="207" t="s">
        <v>19</v>
      </c>
      <c r="L533" s="45"/>
      <c r="M533" s="212" t="s">
        <v>19</v>
      </c>
      <c r="N533" s="213" t="s">
        <v>43</v>
      </c>
      <c r="O533" s="85"/>
      <c r="P533" s="214">
        <f>O533*H533</f>
        <v>0</v>
      </c>
      <c r="Q533" s="214">
        <v>0</v>
      </c>
      <c r="R533" s="214">
        <f>Q533*H533</f>
        <v>0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265</v>
      </c>
      <c r="AT533" s="216" t="s">
        <v>148</v>
      </c>
      <c r="AU533" s="216" t="s">
        <v>82</v>
      </c>
      <c r="AY533" s="18" t="s">
        <v>145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80</v>
      </c>
      <c r="BK533" s="217">
        <f>ROUND(I533*H533,2)</f>
        <v>0</v>
      </c>
      <c r="BL533" s="18" t="s">
        <v>265</v>
      </c>
      <c r="BM533" s="216" t="s">
        <v>990</v>
      </c>
    </row>
    <row r="534" s="13" customFormat="1">
      <c r="A534" s="13"/>
      <c r="B534" s="223"/>
      <c r="C534" s="224"/>
      <c r="D534" s="225" t="s">
        <v>161</v>
      </c>
      <c r="E534" s="226" t="s">
        <v>19</v>
      </c>
      <c r="F534" s="227" t="s">
        <v>991</v>
      </c>
      <c r="G534" s="224"/>
      <c r="H534" s="228">
        <v>323.48000000000002</v>
      </c>
      <c r="I534" s="229"/>
      <c r="J534" s="224"/>
      <c r="K534" s="224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161</v>
      </c>
      <c r="AU534" s="234" t="s">
        <v>82</v>
      </c>
      <c r="AV534" s="13" t="s">
        <v>82</v>
      </c>
      <c r="AW534" s="13" t="s">
        <v>33</v>
      </c>
      <c r="AX534" s="13" t="s">
        <v>80</v>
      </c>
      <c r="AY534" s="234" t="s">
        <v>145</v>
      </c>
    </row>
    <row r="535" s="2" customFormat="1" ht="16.5" customHeight="1">
      <c r="A535" s="39"/>
      <c r="B535" s="40"/>
      <c r="C535" s="205" t="s">
        <v>992</v>
      </c>
      <c r="D535" s="205" t="s">
        <v>148</v>
      </c>
      <c r="E535" s="206" t="s">
        <v>993</v>
      </c>
      <c r="F535" s="207" t="s">
        <v>994</v>
      </c>
      <c r="G535" s="208" t="s">
        <v>989</v>
      </c>
      <c r="H535" s="209">
        <v>187.59999999999999</v>
      </c>
      <c r="I535" s="210"/>
      <c r="J535" s="211">
        <f>ROUND(I535*H535,2)</f>
        <v>0</v>
      </c>
      <c r="K535" s="207" t="s">
        <v>157</v>
      </c>
      <c r="L535" s="45"/>
      <c r="M535" s="212" t="s">
        <v>19</v>
      </c>
      <c r="N535" s="213" t="s">
        <v>43</v>
      </c>
      <c r="O535" s="85"/>
      <c r="P535" s="214">
        <f>O535*H535</f>
        <v>0</v>
      </c>
      <c r="Q535" s="214">
        <v>5.0000000000000002E-05</v>
      </c>
      <c r="R535" s="214">
        <f>Q535*H535</f>
        <v>0.0093799999999999994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265</v>
      </c>
      <c r="AT535" s="216" t="s">
        <v>148</v>
      </c>
      <c r="AU535" s="216" t="s">
        <v>82</v>
      </c>
      <c r="AY535" s="18" t="s">
        <v>145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80</v>
      </c>
      <c r="BK535" s="217">
        <f>ROUND(I535*H535,2)</f>
        <v>0</v>
      </c>
      <c r="BL535" s="18" t="s">
        <v>265</v>
      </c>
      <c r="BM535" s="216" t="s">
        <v>995</v>
      </c>
    </row>
    <row r="536" s="2" customFormat="1">
      <c r="A536" s="39"/>
      <c r="B536" s="40"/>
      <c r="C536" s="41"/>
      <c r="D536" s="218" t="s">
        <v>159</v>
      </c>
      <c r="E536" s="41"/>
      <c r="F536" s="219" t="s">
        <v>996</v>
      </c>
      <c r="G536" s="41"/>
      <c r="H536" s="41"/>
      <c r="I536" s="220"/>
      <c r="J536" s="41"/>
      <c r="K536" s="41"/>
      <c r="L536" s="45"/>
      <c r="M536" s="221"/>
      <c r="N536" s="222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159</v>
      </c>
      <c r="AU536" s="18" t="s">
        <v>82</v>
      </c>
    </row>
    <row r="537" s="14" customFormat="1">
      <c r="A537" s="14"/>
      <c r="B537" s="235"/>
      <c r="C537" s="236"/>
      <c r="D537" s="225" t="s">
        <v>161</v>
      </c>
      <c r="E537" s="237" t="s">
        <v>19</v>
      </c>
      <c r="F537" s="238" t="s">
        <v>997</v>
      </c>
      <c r="G537" s="236"/>
      <c r="H537" s="237" t="s">
        <v>19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161</v>
      </c>
      <c r="AU537" s="244" t="s">
        <v>82</v>
      </c>
      <c r="AV537" s="14" t="s">
        <v>80</v>
      </c>
      <c r="AW537" s="14" t="s">
        <v>33</v>
      </c>
      <c r="AX537" s="14" t="s">
        <v>72</v>
      </c>
      <c r="AY537" s="244" t="s">
        <v>145</v>
      </c>
    </row>
    <row r="538" s="13" customFormat="1">
      <c r="A538" s="13"/>
      <c r="B538" s="223"/>
      <c r="C538" s="224"/>
      <c r="D538" s="225" t="s">
        <v>161</v>
      </c>
      <c r="E538" s="226" t="s">
        <v>19</v>
      </c>
      <c r="F538" s="227" t="s">
        <v>998</v>
      </c>
      <c r="G538" s="224"/>
      <c r="H538" s="228">
        <v>187.59999999999999</v>
      </c>
      <c r="I538" s="229"/>
      <c r="J538" s="224"/>
      <c r="K538" s="224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161</v>
      </c>
      <c r="AU538" s="234" t="s">
        <v>82</v>
      </c>
      <c r="AV538" s="13" t="s">
        <v>82</v>
      </c>
      <c r="AW538" s="13" t="s">
        <v>33</v>
      </c>
      <c r="AX538" s="13" t="s">
        <v>80</v>
      </c>
      <c r="AY538" s="234" t="s">
        <v>145</v>
      </c>
    </row>
    <row r="539" s="2" customFormat="1" ht="16.5" customHeight="1">
      <c r="A539" s="39"/>
      <c r="B539" s="40"/>
      <c r="C539" s="259" t="s">
        <v>999</v>
      </c>
      <c r="D539" s="259" t="s">
        <v>462</v>
      </c>
      <c r="E539" s="260" t="s">
        <v>1000</v>
      </c>
      <c r="F539" s="261" t="s">
        <v>1001</v>
      </c>
      <c r="G539" s="262" t="s">
        <v>251</v>
      </c>
      <c r="H539" s="263">
        <v>0.20699999999999999</v>
      </c>
      <c r="I539" s="264"/>
      <c r="J539" s="265">
        <f>ROUND(I539*H539,2)</f>
        <v>0</v>
      </c>
      <c r="K539" s="261" t="s">
        <v>157</v>
      </c>
      <c r="L539" s="266"/>
      <c r="M539" s="267" t="s">
        <v>19</v>
      </c>
      <c r="N539" s="268" t="s">
        <v>43</v>
      </c>
      <c r="O539" s="85"/>
      <c r="P539" s="214">
        <f>O539*H539</f>
        <v>0</v>
      </c>
      <c r="Q539" s="214">
        <v>1</v>
      </c>
      <c r="R539" s="214">
        <f>Q539*H539</f>
        <v>0.20699999999999999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556</v>
      </c>
      <c r="AT539" s="216" t="s">
        <v>462</v>
      </c>
      <c r="AU539" s="216" t="s">
        <v>82</v>
      </c>
      <c r="AY539" s="18" t="s">
        <v>145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80</v>
      </c>
      <c r="BK539" s="217">
        <f>ROUND(I539*H539,2)</f>
        <v>0</v>
      </c>
      <c r="BL539" s="18" t="s">
        <v>265</v>
      </c>
      <c r="BM539" s="216" t="s">
        <v>1002</v>
      </c>
    </row>
    <row r="540" s="14" customFormat="1">
      <c r="A540" s="14"/>
      <c r="B540" s="235"/>
      <c r="C540" s="236"/>
      <c r="D540" s="225" t="s">
        <v>161</v>
      </c>
      <c r="E540" s="237" t="s">
        <v>19</v>
      </c>
      <c r="F540" s="238" t="s">
        <v>1003</v>
      </c>
      <c r="G540" s="236"/>
      <c r="H540" s="237" t="s">
        <v>19</v>
      </c>
      <c r="I540" s="239"/>
      <c r="J540" s="236"/>
      <c r="K540" s="236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161</v>
      </c>
      <c r="AU540" s="244" t="s">
        <v>82</v>
      </c>
      <c r="AV540" s="14" t="s">
        <v>80</v>
      </c>
      <c r="AW540" s="14" t="s">
        <v>33</v>
      </c>
      <c r="AX540" s="14" t="s">
        <v>72</v>
      </c>
      <c r="AY540" s="244" t="s">
        <v>145</v>
      </c>
    </row>
    <row r="541" s="13" customFormat="1">
      <c r="A541" s="13"/>
      <c r="B541" s="223"/>
      <c r="C541" s="224"/>
      <c r="D541" s="225" t="s">
        <v>161</v>
      </c>
      <c r="E541" s="226" t="s">
        <v>19</v>
      </c>
      <c r="F541" s="227" t="s">
        <v>1004</v>
      </c>
      <c r="G541" s="224"/>
      <c r="H541" s="228">
        <v>0.188</v>
      </c>
      <c r="I541" s="229"/>
      <c r="J541" s="224"/>
      <c r="K541" s="224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161</v>
      </c>
      <c r="AU541" s="234" t="s">
        <v>82</v>
      </c>
      <c r="AV541" s="13" t="s">
        <v>82</v>
      </c>
      <c r="AW541" s="13" t="s">
        <v>33</v>
      </c>
      <c r="AX541" s="13" t="s">
        <v>80</v>
      </c>
      <c r="AY541" s="234" t="s">
        <v>145</v>
      </c>
    </row>
    <row r="542" s="13" customFormat="1">
      <c r="A542" s="13"/>
      <c r="B542" s="223"/>
      <c r="C542" s="224"/>
      <c r="D542" s="225" t="s">
        <v>161</v>
      </c>
      <c r="E542" s="224"/>
      <c r="F542" s="227" t="s">
        <v>1005</v>
      </c>
      <c r="G542" s="224"/>
      <c r="H542" s="228">
        <v>0.20699999999999999</v>
      </c>
      <c r="I542" s="229"/>
      <c r="J542" s="224"/>
      <c r="K542" s="224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161</v>
      </c>
      <c r="AU542" s="234" t="s">
        <v>82</v>
      </c>
      <c r="AV542" s="13" t="s">
        <v>82</v>
      </c>
      <c r="AW542" s="13" t="s">
        <v>4</v>
      </c>
      <c r="AX542" s="13" t="s">
        <v>80</v>
      </c>
      <c r="AY542" s="234" t="s">
        <v>145</v>
      </c>
    </row>
    <row r="543" s="2" customFormat="1" ht="16.5" customHeight="1">
      <c r="A543" s="39"/>
      <c r="B543" s="40"/>
      <c r="C543" s="205" t="s">
        <v>1006</v>
      </c>
      <c r="D543" s="205" t="s">
        <v>148</v>
      </c>
      <c r="E543" s="206" t="s">
        <v>993</v>
      </c>
      <c r="F543" s="207" t="s">
        <v>994</v>
      </c>
      <c r="G543" s="208" t="s">
        <v>989</v>
      </c>
      <c r="H543" s="209">
        <v>135.88</v>
      </c>
      <c r="I543" s="210"/>
      <c r="J543" s="211">
        <f>ROUND(I543*H543,2)</f>
        <v>0</v>
      </c>
      <c r="K543" s="207" t="s">
        <v>157</v>
      </c>
      <c r="L543" s="45"/>
      <c r="M543" s="212" t="s">
        <v>19</v>
      </c>
      <c r="N543" s="213" t="s">
        <v>43</v>
      </c>
      <c r="O543" s="85"/>
      <c r="P543" s="214">
        <f>O543*H543</f>
        <v>0</v>
      </c>
      <c r="Q543" s="214">
        <v>5.0000000000000002E-05</v>
      </c>
      <c r="R543" s="214">
        <f>Q543*H543</f>
        <v>0.0067939999999999997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265</v>
      </c>
      <c r="AT543" s="216" t="s">
        <v>148</v>
      </c>
      <c r="AU543" s="216" t="s">
        <v>82</v>
      </c>
      <c r="AY543" s="18" t="s">
        <v>145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265</v>
      </c>
      <c r="BM543" s="216" t="s">
        <v>1007</v>
      </c>
    </row>
    <row r="544" s="2" customFormat="1">
      <c r="A544" s="39"/>
      <c r="B544" s="40"/>
      <c r="C544" s="41"/>
      <c r="D544" s="218" t="s">
        <v>159</v>
      </c>
      <c r="E544" s="41"/>
      <c r="F544" s="219" t="s">
        <v>996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159</v>
      </c>
      <c r="AU544" s="18" t="s">
        <v>82</v>
      </c>
    </row>
    <row r="545" s="14" customFormat="1">
      <c r="A545" s="14"/>
      <c r="B545" s="235"/>
      <c r="C545" s="236"/>
      <c r="D545" s="225" t="s">
        <v>161</v>
      </c>
      <c r="E545" s="237" t="s">
        <v>19</v>
      </c>
      <c r="F545" s="238" t="s">
        <v>1008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4" t="s">
        <v>161</v>
      </c>
      <c r="AU545" s="244" t="s">
        <v>82</v>
      </c>
      <c r="AV545" s="14" t="s">
        <v>80</v>
      </c>
      <c r="AW545" s="14" t="s">
        <v>33</v>
      </c>
      <c r="AX545" s="14" t="s">
        <v>72</v>
      </c>
      <c r="AY545" s="244" t="s">
        <v>145</v>
      </c>
    </row>
    <row r="546" s="13" customFormat="1">
      <c r="A546" s="13"/>
      <c r="B546" s="223"/>
      <c r="C546" s="224"/>
      <c r="D546" s="225" t="s">
        <v>161</v>
      </c>
      <c r="E546" s="226" t="s">
        <v>19</v>
      </c>
      <c r="F546" s="227" t="s">
        <v>1009</v>
      </c>
      <c r="G546" s="224"/>
      <c r="H546" s="228">
        <v>135.88</v>
      </c>
      <c r="I546" s="229"/>
      <c r="J546" s="224"/>
      <c r="K546" s="224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161</v>
      </c>
      <c r="AU546" s="234" t="s">
        <v>82</v>
      </c>
      <c r="AV546" s="13" t="s">
        <v>82</v>
      </c>
      <c r="AW546" s="13" t="s">
        <v>33</v>
      </c>
      <c r="AX546" s="13" t="s">
        <v>80</v>
      </c>
      <c r="AY546" s="234" t="s">
        <v>145</v>
      </c>
    </row>
    <row r="547" s="2" customFormat="1" ht="16.5" customHeight="1">
      <c r="A547" s="39"/>
      <c r="B547" s="40"/>
      <c r="C547" s="259" t="s">
        <v>1010</v>
      </c>
      <c r="D547" s="259" t="s">
        <v>462</v>
      </c>
      <c r="E547" s="260" t="s">
        <v>1011</v>
      </c>
      <c r="F547" s="261" t="s">
        <v>1012</v>
      </c>
      <c r="G547" s="262" t="s">
        <v>251</v>
      </c>
      <c r="H547" s="263">
        <v>0.14999999999999999</v>
      </c>
      <c r="I547" s="264"/>
      <c r="J547" s="265">
        <f>ROUND(I547*H547,2)</f>
        <v>0</v>
      </c>
      <c r="K547" s="261" t="s">
        <v>157</v>
      </c>
      <c r="L547" s="266"/>
      <c r="M547" s="267" t="s">
        <v>19</v>
      </c>
      <c r="N547" s="268" t="s">
        <v>43</v>
      </c>
      <c r="O547" s="85"/>
      <c r="P547" s="214">
        <f>O547*H547</f>
        <v>0</v>
      </c>
      <c r="Q547" s="214">
        <v>1</v>
      </c>
      <c r="R547" s="214">
        <f>Q547*H547</f>
        <v>0.14999999999999999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556</v>
      </c>
      <c r="AT547" s="216" t="s">
        <v>462</v>
      </c>
      <c r="AU547" s="216" t="s">
        <v>82</v>
      </c>
      <c r="AY547" s="18" t="s">
        <v>145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265</v>
      </c>
      <c r="BM547" s="216" t="s">
        <v>1013</v>
      </c>
    </row>
    <row r="548" s="14" customFormat="1">
      <c r="A548" s="14"/>
      <c r="B548" s="235"/>
      <c r="C548" s="236"/>
      <c r="D548" s="225" t="s">
        <v>161</v>
      </c>
      <c r="E548" s="237" t="s">
        <v>19</v>
      </c>
      <c r="F548" s="238" t="s">
        <v>1008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4" t="s">
        <v>161</v>
      </c>
      <c r="AU548" s="244" t="s">
        <v>82</v>
      </c>
      <c r="AV548" s="14" t="s">
        <v>80</v>
      </c>
      <c r="AW548" s="14" t="s">
        <v>33</v>
      </c>
      <c r="AX548" s="14" t="s">
        <v>72</v>
      </c>
      <c r="AY548" s="244" t="s">
        <v>145</v>
      </c>
    </row>
    <row r="549" s="13" customFormat="1">
      <c r="A549" s="13"/>
      <c r="B549" s="223"/>
      <c r="C549" s="224"/>
      <c r="D549" s="225" t="s">
        <v>161</v>
      </c>
      <c r="E549" s="226" t="s">
        <v>19</v>
      </c>
      <c r="F549" s="227" t="s">
        <v>1014</v>
      </c>
      <c r="G549" s="224"/>
      <c r="H549" s="228">
        <v>0.13600000000000001</v>
      </c>
      <c r="I549" s="229"/>
      <c r="J549" s="224"/>
      <c r="K549" s="224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161</v>
      </c>
      <c r="AU549" s="234" t="s">
        <v>82</v>
      </c>
      <c r="AV549" s="13" t="s">
        <v>82</v>
      </c>
      <c r="AW549" s="13" t="s">
        <v>33</v>
      </c>
      <c r="AX549" s="13" t="s">
        <v>80</v>
      </c>
      <c r="AY549" s="234" t="s">
        <v>145</v>
      </c>
    </row>
    <row r="550" s="13" customFormat="1">
      <c r="A550" s="13"/>
      <c r="B550" s="223"/>
      <c r="C550" s="224"/>
      <c r="D550" s="225" t="s">
        <v>161</v>
      </c>
      <c r="E550" s="224"/>
      <c r="F550" s="227" t="s">
        <v>1015</v>
      </c>
      <c r="G550" s="224"/>
      <c r="H550" s="228">
        <v>0.14999999999999999</v>
      </c>
      <c r="I550" s="229"/>
      <c r="J550" s="224"/>
      <c r="K550" s="224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161</v>
      </c>
      <c r="AU550" s="234" t="s">
        <v>82</v>
      </c>
      <c r="AV550" s="13" t="s">
        <v>82</v>
      </c>
      <c r="AW550" s="13" t="s">
        <v>4</v>
      </c>
      <c r="AX550" s="13" t="s">
        <v>80</v>
      </c>
      <c r="AY550" s="234" t="s">
        <v>145</v>
      </c>
    </row>
    <row r="551" s="2" customFormat="1" ht="16.5" customHeight="1">
      <c r="A551" s="39"/>
      <c r="B551" s="40"/>
      <c r="C551" s="205" t="s">
        <v>1016</v>
      </c>
      <c r="D551" s="205" t="s">
        <v>1017</v>
      </c>
      <c r="E551" s="206" t="s">
        <v>1018</v>
      </c>
      <c r="F551" s="207" t="s">
        <v>1019</v>
      </c>
      <c r="G551" s="208" t="s">
        <v>151</v>
      </c>
      <c r="H551" s="209">
        <v>1</v>
      </c>
      <c r="I551" s="210"/>
      <c r="J551" s="211">
        <f>ROUND(I551*H551,2)</f>
        <v>0</v>
      </c>
      <c r="K551" s="207" t="s">
        <v>19</v>
      </c>
      <c r="L551" s="45"/>
      <c r="M551" s="212" t="s">
        <v>19</v>
      </c>
      <c r="N551" s="213" t="s">
        <v>43</v>
      </c>
      <c r="O551" s="85"/>
      <c r="P551" s="214">
        <f>O551*H551</f>
        <v>0</v>
      </c>
      <c r="Q551" s="214">
        <v>0.0010499999999999999</v>
      </c>
      <c r="R551" s="214">
        <f>Q551*H551</f>
        <v>0.0010499999999999999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265</v>
      </c>
      <c r="AT551" s="216" t="s">
        <v>148</v>
      </c>
      <c r="AU551" s="216" t="s">
        <v>82</v>
      </c>
      <c r="AY551" s="18" t="s">
        <v>145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80</v>
      </c>
      <c r="BK551" s="217">
        <f>ROUND(I551*H551,2)</f>
        <v>0</v>
      </c>
      <c r="BL551" s="18" t="s">
        <v>265</v>
      </c>
      <c r="BM551" s="216" t="s">
        <v>1020</v>
      </c>
    </row>
    <row r="552" s="2" customFormat="1" ht="24.15" customHeight="1">
      <c r="A552" s="39"/>
      <c r="B552" s="40"/>
      <c r="C552" s="205" t="s">
        <v>1021</v>
      </c>
      <c r="D552" s="205" t="s">
        <v>148</v>
      </c>
      <c r="E552" s="206" t="s">
        <v>1022</v>
      </c>
      <c r="F552" s="207" t="s">
        <v>1023</v>
      </c>
      <c r="G552" s="208" t="s">
        <v>802</v>
      </c>
      <c r="H552" s="269"/>
      <c r="I552" s="210"/>
      <c r="J552" s="211">
        <f>ROUND(I552*H552,2)</f>
        <v>0</v>
      </c>
      <c r="K552" s="207" t="s">
        <v>157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265</v>
      </c>
      <c r="AT552" s="216" t="s">
        <v>148</v>
      </c>
      <c r="AU552" s="216" t="s">
        <v>82</v>
      </c>
      <c r="AY552" s="18" t="s">
        <v>145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265</v>
      </c>
      <c r="BM552" s="216" t="s">
        <v>1024</v>
      </c>
    </row>
    <row r="553" s="2" customFormat="1">
      <c r="A553" s="39"/>
      <c r="B553" s="40"/>
      <c r="C553" s="41"/>
      <c r="D553" s="218" t="s">
        <v>159</v>
      </c>
      <c r="E553" s="41"/>
      <c r="F553" s="219" t="s">
        <v>1025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159</v>
      </c>
      <c r="AU553" s="18" t="s">
        <v>82</v>
      </c>
    </row>
    <row r="554" s="12" customFormat="1" ht="22.8" customHeight="1">
      <c r="A554" s="12"/>
      <c r="B554" s="189"/>
      <c r="C554" s="190"/>
      <c r="D554" s="191" t="s">
        <v>71</v>
      </c>
      <c r="E554" s="203" t="s">
        <v>328</v>
      </c>
      <c r="F554" s="203" t="s">
        <v>329</v>
      </c>
      <c r="G554" s="190"/>
      <c r="H554" s="190"/>
      <c r="I554" s="193"/>
      <c r="J554" s="204">
        <f>BK554</f>
        <v>0</v>
      </c>
      <c r="K554" s="190"/>
      <c r="L554" s="195"/>
      <c r="M554" s="196"/>
      <c r="N554" s="197"/>
      <c r="O554" s="197"/>
      <c r="P554" s="198">
        <f>SUM(P555:P597)</f>
        <v>0</v>
      </c>
      <c r="Q554" s="197"/>
      <c r="R554" s="198">
        <f>SUM(R555:R597)</f>
        <v>5.1759841999999994</v>
      </c>
      <c r="S554" s="197"/>
      <c r="T554" s="199">
        <f>SUM(T555:T597)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0" t="s">
        <v>82</v>
      </c>
      <c r="AT554" s="201" t="s">
        <v>71</v>
      </c>
      <c r="AU554" s="201" t="s">
        <v>80</v>
      </c>
      <c r="AY554" s="200" t="s">
        <v>145</v>
      </c>
      <c r="BK554" s="202">
        <f>SUM(BK555:BK597)</f>
        <v>0</v>
      </c>
    </row>
    <row r="555" s="2" customFormat="1" ht="16.5" customHeight="1">
      <c r="A555" s="39"/>
      <c r="B555" s="40"/>
      <c r="C555" s="205" t="s">
        <v>1026</v>
      </c>
      <c r="D555" s="205" t="s">
        <v>148</v>
      </c>
      <c r="E555" s="206" t="s">
        <v>1027</v>
      </c>
      <c r="F555" s="207" t="s">
        <v>1028</v>
      </c>
      <c r="G555" s="208" t="s">
        <v>156</v>
      </c>
      <c r="H555" s="209">
        <v>113.37000000000001</v>
      </c>
      <c r="I555" s="210"/>
      <c r="J555" s="211">
        <f>ROUND(I555*H555,2)</f>
        <v>0</v>
      </c>
      <c r="K555" s="207" t="s">
        <v>157</v>
      </c>
      <c r="L555" s="45"/>
      <c r="M555" s="212" t="s">
        <v>19</v>
      </c>
      <c r="N555" s="213" t="s">
        <v>43</v>
      </c>
      <c r="O555" s="85"/>
      <c r="P555" s="214">
        <f>O555*H555</f>
        <v>0</v>
      </c>
      <c r="Q555" s="214">
        <v>0.00029999999999999997</v>
      </c>
      <c r="R555" s="214">
        <f>Q555*H555</f>
        <v>0.034011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265</v>
      </c>
      <c r="AT555" s="216" t="s">
        <v>148</v>
      </c>
      <c r="AU555" s="216" t="s">
        <v>82</v>
      </c>
      <c r="AY555" s="18" t="s">
        <v>145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80</v>
      </c>
      <c r="BK555" s="217">
        <f>ROUND(I555*H555,2)</f>
        <v>0</v>
      </c>
      <c r="BL555" s="18" t="s">
        <v>265</v>
      </c>
      <c r="BM555" s="216" t="s">
        <v>1029</v>
      </c>
    </row>
    <row r="556" s="2" customFormat="1">
      <c r="A556" s="39"/>
      <c r="B556" s="40"/>
      <c r="C556" s="41"/>
      <c r="D556" s="218" t="s">
        <v>159</v>
      </c>
      <c r="E556" s="41"/>
      <c r="F556" s="219" t="s">
        <v>1030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159</v>
      </c>
      <c r="AU556" s="18" t="s">
        <v>82</v>
      </c>
    </row>
    <row r="557" s="14" customFormat="1">
      <c r="A557" s="14"/>
      <c r="B557" s="235"/>
      <c r="C557" s="236"/>
      <c r="D557" s="225" t="s">
        <v>161</v>
      </c>
      <c r="E557" s="237" t="s">
        <v>19</v>
      </c>
      <c r="F557" s="238" t="s">
        <v>1031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161</v>
      </c>
      <c r="AU557" s="244" t="s">
        <v>82</v>
      </c>
      <c r="AV557" s="14" t="s">
        <v>80</v>
      </c>
      <c r="AW557" s="14" t="s">
        <v>33</v>
      </c>
      <c r="AX557" s="14" t="s">
        <v>72</v>
      </c>
      <c r="AY557" s="244" t="s">
        <v>145</v>
      </c>
    </row>
    <row r="558" s="13" customFormat="1">
      <c r="A558" s="13"/>
      <c r="B558" s="223"/>
      <c r="C558" s="224"/>
      <c r="D558" s="225" t="s">
        <v>161</v>
      </c>
      <c r="E558" s="226" t="s">
        <v>19</v>
      </c>
      <c r="F558" s="227" t="s">
        <v>1032</v>
      </c>
      <c r="G558" s="224"/>
      <c r="H558" s="228">
        <v>113.37000000000001</v>
      </c>
      <c r="I558" s="229"/>
      <c r="J558" s="224"/>
      <c r="K558" s="224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161</v>
      </c>
      <c r="AU558" s="234" t="s">
        <v>82</v>
      </c>
      <c r="AV558" s="13" t="s">
        <v>82</v>
      </c>
      <c r="AW558" s="13" t="s">
        <v>33</v>
      </c>
      <c r="AX558" s="13" t="s">
        <v>80</v>
      </c>
      <c r="AY558" s="234" t="s">
        <v>145</v>
      </c>
    </row>
    <row r="559" s="2" customFormat="1" ht="16.5" customHeight="1">
      <c r="A559" s="39"/>
      <c r="B559" s="40"/>
      <c r="C559" s="205" t="s">
        <v>1033</v>
      </c>
      <c r="D559" s="205" t="s">
        <v>148</v>
      </c>
      <c r="E559" s="206" t="s">
        <v>1034</v>
      </c>
      <c r="F559" s="207" t="s">
        <v>1035</v>
      </c>
      <c r="G559" s="208" t="s">
        <v>156</v>
      </c>
      <c r="H559" s="209">
        <v>113.37000000000001</v>
      </c>
      <c r="I559" s="210"/>
      <c r="J559" s="211">
        <f>ROUND(I559*H559,2)</f>
        <v>0</v>
      </c>
      <c r="K559" s="207" t="s">
        <v>157</v>
      </c>
      <c r="L559" s="45"/>
      <c r="M559" s="212" t="s">
        <v>19</v>
      </c>
      <c r="N559" s="213" t="s">
        <v>43</v>
      </c>
      <c r="O559" s="85"/>
      <c r="P559" s="214">
        <f>O559*H559</f>
        <v>0</v>
      </c>
      <c r="Q559" s="214">
        <v>0.00050000000000000001</v>
      </c>
      <c r="R559" s="214">
        <f>Q559*H559</f>
        <v>0.056685000000000006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265</v>
      </c>
      <c r="AT559" s="216" t="s">
        <v>148</v>
      </c>
      <c r="AU559" s="216" t="s">
        <v>82</v>
      </c>
      <c r="AY559" s="18" t="s">
        <v>145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80</v>
      </c>
      <c r="BK559" s="217">
        <f>ROUND(I559*H559,2)</f>
        <v>0</v>
      </c>
      <c r="BL559" s="18" t="s">
        <v>265</v>
      </c>
      <c r="BM559" s="216" t="s">
        <v>1036</v>
      </c>
    </row>
    <row r="560" s="2" customFormat="1">
      <c r="A560" s="39"/>
      <c r="B560" s="40"/>
      <c r="C560" s="41"/>
      <c r="D560" s="218" t="s">
        <v>159</v>
      </c>
      <c r="E560" s="41"/>
      <c r="F560" s="219" t="s">
        <v>1037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159</v>
      </c>
      <c r="AU560" s="18" t="s">
        <v>82</v>
      </c>
    </row>
    <row r="561" s="2" customFormat="1" ht="24.15" customHeight="1">
      <c r="A561" s="39"/>
      <c r="B561" s="40"/>
      <c r="C561" s="205" t="s">
        <v>1038</v>
      </c>
      <c r="D561" s="205" t="s">
        <v>148</v>
      </c>
      <c r="E561" s="206" t="s">
        <v>1039</v>
      </c>
      <c r="F561" s="207" t="s">
        <v>1040</v>
      </c>
      <c r="G561" s="208" t="s">
        <v>156</v>
      </c>
      <c r="H561" s="209">
        <v>113.37000000000001</v>
      </c>
      <c r="I561" s="210"/>
      <c r="J561" s="211">
        <f>ROUND(I561*H561,2)</f>
        <v>0</v>
      </c>
      <c r="K561" s="207" t="s">
        <v>157</v>
      </c>
      <c r="L561" s="45"/>
      <c r="M561" s="212" t="s">
        <v>19</v>
      </c>
      <c r="N561" s="213" t="s">
        <v>43</v>
      </c>
      <c r="O561" s="85"/>
      <c r="P561" s="214">
        <f>O561*H561</f>
        <v>0</v>
      </c>
      <c r="Q561" s="214">
        <v>0.014999999999999999</v>
      </c>
      <c r="R561" s="214">
        <f>Q561*H561</f>
        <v>1.70055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265</v>
      </c>
      <c r="AT561" s="216" t="s">
        <v>148</v>
      </c>
      <c r="AU561" s="216" t="s">
        <v>82</v>
      </c>
      <c r="AY561" s="18" t="s">
        <v>145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80</v>
      </c>
      <c r="BK561" s="217">
        <f>ROUND(I561*H561,2)</f>
        <v>0</v>
      </c>
      <c r="BL561" s="18" t="s">
        <v>265</v>
      </c>
      <c r="BM561" s="216" t="s">
        <v>1041</v>
      </c>
    </row>
    <row r="562" s="2" customFormat="1">
      <c r="A562" s="39"/>
      <c r="B562" s="40"/>
      <c r="C562" s="41"/>
      <c r="D562" s="218" t="s">
        <v>159</v>
      </c>
      <c r="E562" s="41"/>
      <c r="F562" s="219" t="s">
        <v>1042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159</v>
      </c>
      <c r="AU562" s="18" t="s">
        <v>82</v>
      </c>
    </row>
    <row r="563" s="14" customFormat="1">
      <c r="A563" s="14"/>
      <c r="B563" s="235"/>
      <c r="C563" s="236"/>
      <c r="D563" s="225" t="s">
        <v>161</v>
      </c>
      <c r="E563" s="237" t="s">
        <v>19</v>
      </c>
      <c r="F563" s="238" t="s">
        <v>1031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4" t="s">
        <v>161</v>
      </c>
      <c r="AU563" s="244" t="s">
        <v>82</v>
      </c>
      <c r="AV563" s="14" t="s">
        <v>80</v>
      </c>
      <c r="AW563" s="14" t="s">
        <v>33</v>
      </c>
      <c r="AX563" s="14" t="s">
        <v>72</v>
      </c>
      <c r="AY563" s="244" t="s">
        <v>145</v>
      </c>
    </row>
    <row r="564" s="13" customFormat="1">
      <c r="A564" s="13"/>
      <c r="B564" s="223"/>
      <c r="C564" s="224"/>
      <c r="D564" s="225" t="s">
        <v>161</v>
      </c>
      <c r="E564" s="226" t="s">
        <v>19</v>
      </c>
      <c r="F564" s="227" t="s">
        <v>1032</v>
      </c>
      <c r="G564" s="224"/>
      <c r="H564" s="228">
        <v>113.37000000000001</v>
      </c>
      <c r="I564" s="229"/>
      <c r="J564" s="224"/>
      <c r="K564" s="224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161</v>
      </c>
      <c r="AU564" s="234" t="s">
        <v>82</v>
      </c>
      <c r="AV564" s="13" t="s">
        <v>82</v>
      </c>
      <c r="AW564" s="13" t="s">
        <v>33</v>
      </c>
      <c r="AX564" s="13" t="s">
        <v>80</v>
      </c>
      <c r="AY564" s="234" t="s">
        <v>145</v>
      </c>
    </row>
    <row r="565" s="2" customFormat="1" ht="21.75" customHeight="1">
      <c r="A565" s="39"/>
      <c r="B565" s="40"/>
      <c r="C565" s="205" t="s">
        <v>1043</v>
      </c>
      <c r="D565" s="205" t="s">
        <v>148</v>
      </c>
      <c r="E565" s="206" t="s">
        <v>1044</v>
      </c>
      <c r="F565" s="207" t="s">
        <v>1045</v>
      </c>
      <c r="G565" s="208" t="s">
        <v>233</v>
      </c>
      <c r="H565" s="209">
        <v>114.2</v>
      </c>
      <c r="I565" s="210"/>
      <c r="J565" s="211">
        <f>ROUND(I565*H565,2)</f>
        <v>0</v>
      </c>
      <c r="K565" s="207" t="s">
        <v>157</v>
      </c>
      <c r="L565" s="45"/>
      <c r="M565" s="212" t="s">
        <v>19</v>
      </c>
      <c r="N565" s="213" t="s">
        <v>43</v>
      </c>
      <c r="O565" s="85"/>
      <c r="P565" s="214">
        <f>O565*H565</f>
        <v>0</v>
      </c>
      <c r="Q565" s="214">
        <v>0.00042999999999999999</v>
      </c>
      <c r="R565" s="214">
        <f>Q565*H565</f>
        <v>0.049105999999999997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265</v>
      </c>
      <c r="AT565" s="216" t="s">
        <v>148</v>
      </c>
      <c r="AU565" s="216" t="s">
        <v>82</v>
      </c>
      <c r="AY565" s="18" t="s">
        <v>145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80</v>
      </c>
      <c r="BK565" s="217">
        <f>ROUND(I565*H565,2)</f>
        <v>0</v>
      </c>
      <c r="BL565" s="18" t="s">
        <v>265</v>
      </c>
      <c r="BM565" s="216" t="s">
        <v>1046</v>
      </c>
    </row>
    <row r="566" s="2" customFormat="1">
      <c r="A566" s="39"/>
      <c r="B566" s="40"/>
      <c r="C566" s="41"/>
      <c r="D566" s="218" t="s">
        <v>159</v>
      </c>
      <c r="E566" s="41"/>
      <c r="F566" s="219" t="s">
        <v>1047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159</v>
      </c>
      <c r="AU566" s="18" t="s">
        <v>82</v>
      </c>
    </row>
    <row r="567" s="14" customFormat="1">
      <c r="A567" s="14"/>
      <c r="B567" s="235"/>
      <c r="C567" s="236"/>
      <c r="D567" s="225" t="s">
        <v>161</v>
      </c>
      <c r="E567" s="237" t="s">
        <v>19</v>
      </c>
      <c r="F567" s="238" t="s">
        <v>210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161</v>
      </c>
      <c r="AU567" s="244" t="s">
        <v>82</v>
      </c>
      <c r="AV567" s="14" t="s">
        <v>80</v>
      </c>
      <c r="AW567" s="14" t="s">
        <v>33</v>
      </c>
      <c r="AX567" s="14" t="s">
        <v>72</v>
      </c>
      <c r="AY567" s="244" t="s">
        <v>145</v>
      </c>
    </row>
    <row r="568" s="13" customFormat="1">
      <c r="A568" s="13"/>
      <c r="B568" s="223"/>
      <c r="C568" s="224"/>
      <c r="D568" s="225" t="s">
        <v>161</v>
      </c>
      <c r="E568" s="226" t="s">
        <v>19</v>
      </c>
      <c r="F568" s="227" t="s">
        <v>774</v>
      </c>
      <c r="G568" s="224"/>
      <c r="H568" s="228">
        <v>66</v>
      </c>
      <c r="I568" s="229"/>
      <c r="J568" s="224"/>
      <c r="K568" s="224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161</v>
      </c>
      <c r="AU568" s="234" t="s">
        <v>82</v>
      </c>
      <c r="AV568" s="13" t="s">
        <v>82</v>
      </c>
      <c r="AW568" s="13" t="s">
        <v>33</v>
      </c>
      <c r="AX568" s="13" t="s">
        <v>72</v>
      </c>
      <c r="AY568" s="234" t="s">
        <v>145</v>
      </c>
    </row>
    <row r="569" s="14" customFormat="1">
      <c r="A569" s="14"/>
      <c r="B569" s="235"/>
      <c r="C569" s="236"/>
      <c r="D569" s="225" t="s">
        <v>161</v>
      </c>
      <c r="E569" s="237" t="s">
        <v>19</v>
      </c>
      <c r="F569" s="238" t="s">
        <v>639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161</v>
      </c>
      <c r="AU569" s="244" t="s">
        <v>82</v>
      </c>
      <c r="AV569" s="14" t="s">
        <v>80</v>
      </c>
      <c r="AW569" s="14" t="s">
        <v>33</v>
      </c>
      <c r="AX569" s="14" t="s">
        <v>72</v>
      </c>
      <c r="AY569" s="244" t="s">
        <v>145</v>
      </c>
    </row>
    <row r="570" s="13" customFormat="1">
      <c r="A570" s="13"/>
      <c r="B570" s="223"/>
      <c r="C570" s="224"/>
      <c r="D570" s="225" t="s">
        <v>161</v>
      </c>
      <c r="E570" s="226" t="s">
        <v>19</v>
      </c>
      <c r="F570" s="227" t="s">
        <v>1048</v>
      </c>
      <c r="G570" s="224"/>
      <c r="H570" s="228">
        <v>9.1999999999999993</v>
      </c>
      <c r="I570" s="229"/>
      <c r="J570" s="224"/>
      <c r="K570" s="224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161</v>
      </c>
      <c r="AU570" s="234" t="s">
        <v>82</v>
      </c>
      <c r="AV570" s="13" t="s">
        <v>82</v>
      </c>
      <c r="AW570" s="13" t="s">
        <v>33</v>
      </c>
      <c r="AX570" s="13" t="s">
        <v>72</v>
      </c>
      <c r="AY570" s="234" t="s">
        <v>145</v>
      </c>
    </row>
    <row r="571" s="13" customFormat="1">
      <c r="A571" s="13"/>
      <c r="B571" s="223"/>
      <c r="C571" s="224"/>
      <c r="D571" s="225" t="s">
        <v>161</v>
      </c>
      <c r="E571" s="226" t="s">
        <v>19</v>
      </c>
      <c r="F571" s="227" t="s">
        <v>1049</v>
      </c>
      <c r="G571" s="224"/>
      <c r="H571" s="228">
        <v>-1.6000000000000001</v>
      </c>
      <c r="I571" s="229"/>
      <c r="J571" s="224"/>
      <c r="K571" s="224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161</v>
      </c>
      <c r="AU571" s="234" t="s">
        <v>82</v>
      </c>
      <c r="AV571" s="13" t="s">
        <v>82</v>
      </c>
      <c r="AW571" s="13" t="s">
        <v>33</v>
      </c>
      <c r="AX571" s="13" t="s">
        <v>72</v>
      </c>
      <c r="AY571" s="234" t="s">
        <v>145</v>
      </c>
    </row>
    <row r="572" s="14" customFormat="1">
      <c r="A572" s="14"/>
      <c r="B572" s="235"/>
      <c r="C572" s="236"/>
      <c r="D572" s="225" t="s">
        <v>161</v>
      </c>
      <c r="E572" s="237" t="s">
        <v>19</v>
      </c>
      <c r="F572" s="238" t="s">
        <v>170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4" t="s">
        <v>161</v>
      </c>
      <c r="AU572" s="244" t="s">
        <v>82</v>
      </c>
      <c r="AV572" s="14" t="s">
        <v>80</v>
      </c>
      <c r="AW572" s="14" t="s">
        <v>33</v>
      </c>
      <c r="AX572" s="14" t="s">
        <v>72</v>
      </c>
      <c r="AY572" s="244" t="s">
        <v>145</v>
      </c>
    </row>
    <row r="573" s="13" customFormat="1">
      <c r="A573" s="13"/>
      <c r="B573" s="223"/>
      <c r="C573" s="224"/>
      <c r="D573" s="225" t="s">
        <v>161</v>
      </c>
      <c r="E573" s="226" t="s">
        <v>19</v>
      </c>
      <c r="F573" s="227" t="s">
        <v>1050</v>
      </c>
      <c r="G573" s="224"/>
      <c r="H573" s="228">
        <v>11.199999999999999</v>
      </c>
      <c r="I573" s="229"/>
      <c r="J573" s="224"/>
      <c r="K573" s="224"/>
      <c r="L573" s="230"/>
      <c r="M573" s="231"/>
      <c r="N573" s="232"/>
      <c r="O573" s="232"/>
      <c r="P573" s="232"/>
      <c r="Q573" s="232"/>
      <c r="R573" s="232"/>
      <c r="S573" s="232"/>
      <c r="T573" s="23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4" t="s">
        <v>161</v>
      </c>
      <c r="AU573" s="234" t="s">
        <v>82</v>
      </c>
      <c r="AV573" s="13" t="s">
        <v>82</v>
      </c>
      <c r="AW573" s="13" t="s">
        <v>33</v>
      </c>
      <c r="AX573" s="13" t="s">
        <v>72</v>
      </c>
      <c r="AY573" s="234" t="s">
        <v>145</v>
      </c>
    </row>
    <row r="574" s="13" customFormat="1">
      <c r="A574" s="13"/>
      <c r="B574" s="223"/>
      <c r="C574" s="224"/>
      <c r="D574" s="225" t="s">
        <v>161</v>
      </c>
      <c r="E574" s="226" t="s">
        <v>19</v>
      </c>
      <c r="F574" s="227" t="s">
        <v>1049</v>
      </c>
      <c r="G574" s="224"/>
      <c r="H574" s="228">
        <v>-1.6000000000000001</v>
      </c>
      <c r="I574" s="229"/>
      <c r="J574" s="224"/>
      <c r="K574" s="224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161</v>
      </c>
      <c r="AU574" s="234" t="s">
        <v>82</v>
      </c>
      <c r="AV574" s="13" t="s">
        <v>82</v>
      </c>
      <c r="AW574" s="13" t="s">
        <v>33</v>
      </c>
      <c r="AX574" s="13" t="s">
        <v>72</v>
      </c>
      <c r="AY574" s="234" t="s">
        <v>145</v>
      </c>
    </row>
    <row r="575" s="14" customFormat="1">
      <c r="A575" s="14"/>
      <c r="B575" s="235"/>
      <c r="C575" s="236"/>
      <c r="D575" s="225" t="s">
        <v>161</v>
      </c>
      <c r="E575" s="237" t="s">
        <v>19</v>
      </c>
      <c r="F575" s="238" t="s">
        <v>1051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161</v>
      </c>
      <c r="AU575" s="244" t="s">
        <v>82</v>
      </c>
      <c r="AV575" s="14" t="s">
        <v>80</v>
      </c>
      <c r="AW575" s="14" t="s">
        <v>33</v>
      </c>
      <c r="AX575" s="14" t="s">
        <v>72</v>
      </c>
      <c r="AY575" s="244" t="s">
        <v>145</v>
      </c>
    </row>
    <row r="576" s="13" customFormat="1">
      <c r="A576" s="13"/>
      <c r="B576" s="223"/>
      <c r="C576" s="224"/>
      <c r="D576" s="225" t="s">
        <v>161</v>
      </c>
      <c r="E576" s="226" t="s">
        <v>19</v>
      </c>
      <c r="F576" s="227" t="s">
        <v>1052</v>
      </c>
      <c r="G576" s="224"/>
      <c r="H576" s="228">
        <v>9.4000000000000004</v>
      </c>
      <c r="I576" s="229"/>
      <c r="J576" s="224"/>
      <c r="K576" s="224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161</v>
      </c>
      <c r="AU576" s="234" t="s">
        <v>82</v>
      </c>
      <c r="AV576" s="13" t="s">
        <v>82</v>
      </c>
      <c r="AW576" s="13" t="s">
        <v>33</v>
      </c>
      <c r="AX576" s="13" t="s">
        <v>72</v>
      </c>
      <c r="AY576" s="234" t="s">
        <v>145</v>
      </c>
    </row>
    <row r="577" s="13" customFormat="1">
      <c r="A577" s="13"/>
      <c r="B577" s="223"/>
      <c r="C577" s="224"/>
      <c r="D577" s="225" t="s">
        <v>161</v>
      </c>
      <c r="E577" s="226" t="s">
        <v>19</v>
      </c>
      <c r="F577" s="227" t="s">
        <v>1053</v>
      </c>
      <c r="G577" s="224"/>
      <c r="H577" s="228">
        <v>-0.80000000000000004</v>
      </c>
      <c r="I577" s="229"/>
      <c r="J577" s="224"/>
      <c r="K577" s="224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161</v>
      </c>
      <c r="AU577" s="234" t="s">
        <v>82</v>
      </c>
      <c r="AV577" s="13" t="s">
        <v>82</v>
      </c>
      <c r="AW577" s="13" t="s">
        <v>33</v>
      </c>
      <c r="AX577" s="13" t="s">
        <v>72</v>
      </c>
      <c r="AY577" s="234" t="s">
        <v>145</v>
      </c>
    </row>
    <row r="578" s="14" customFormat="1">
      <c r="A578" s="14"/>
      <c r="B578" s="235"/>
      <c r="C578" s="236"/>
      <c r="D578" s="225" t="s">
        <v>161</v>
      </c>
      <c r="E578" s="237" t="s">
        <v>19</v>
      </c>
      <c r="F578" s="238" t="s">
        <v>1054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4" t="s">
        <v>161</v>
      </c>
      <c r="AU578" s="244" t="s">
        <v>82</v>
      </c>
      <c r="AV578" s="14" t="s">
        <v>80</v>
      </c>
      <c r="AW578" s="14" t="s">
        <v>33</v>
      </c>
      <c r="AX578" s="14" t="s">
        <v>72</v>
      </c>
      <c r="AY578" s="244" t="s">
        <v>145</v>
      </c>
    </row>
    <row r="579" s="13" customFormat="1">
      <c r="A579" s="13"/>
      <c r="B579" s="223"/>
      <c r="C579" s="224"/>
      <c r="D579" s="225" t="s">
        <v>161</v>
      </c>
      <c r="E579" s="226" t="s">
        <v>19</v>
      </c>
      <c r="F579" s="227" t="s">
        <v>1055</v>
      </c>
      <c r="G579" s="224"/>
      <c r="H579" s="228">
        <v>7.2000000000000002</v>
      </c>
      <c r="I579" s="229"/>
      <c r="J579" s="224"/>
      <c r="K579" s="224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161</v>
      </c>
      <c r="AU579" s="234" t="s">
        <v>82</v>
      </c>
      <c r="AV579" s="13" t="s">
        <v>82</v>
      </c>
      <c r="AW579" s="13" t="s">
        <v>33</v>
      </c>
      <c r="AX579" s="13" t="s">
        <v>72</v>
      </c>
      <c r="AY579" s="234" t="s">
        <v>145</v>
      </c>
    </row>
    <row r="580" s="14" customFormat="1">
      <c r="A580" s="14"/>
      <c r="B580" s="235"/>
      <c r="C580" s="236"/>
      <c r="D580" s="225" t="s">
        <v>161</v>
      </c>
      <c r="E580" s="237" t="s">
        <v>19</v>
      </c>
      <c r="F580" s="238" t="s">
        <v>174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4" t="s">
        <v>161</v>
      </c>
      <c r="AU580" s="244" t="s">
        <v>82</v>
      </c>
      <c r="AV580" s="14" t="s">
        <v>80</v>
      </c>
      <c r="AW580" s="14" t="s">
        <v>33</v>
      </c>
      <c r="AX580" s="14" t="s">
        <v>72</v>
      </c>
      <c r="AY580" s="244" t="s">
        <v>145</v>
      </c>
    </row>
    <row r="581" s="13" customFormat="1">
      <c r="A581" s="13"/>
      <c r="B581" s="223"/>
      <c r="C581" s="224"/>
      <c r="D581" s="225" t="s">
        <v>161</v>
      </c>
      <c r="E581" s="226" t="s">
        <v>19</v>
      </c>
      <c r="F581" s="227" t="s">
        <v>1056</v>
      </c>
      <c r="G581" s="224"/>
      <c r="H581" s="228">
        <v>15.199999999999999</v>
      </c>
      <c r="I581" s="229"/>
      <c r="J581" s="224"/>
      <c r="K581" s="224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161</v>
      </c>
      <c r="AU581" s="234" t="s">
        <v>82</v>
      </c>
      <c r="AV581" s="13" t="s">
        <v>82</v>
      </c>
      <c r="AW581" s="13" t="s">
        <v>33</v>
      </c>
      <c r="AX581" s="13" t="s">
        <v>72</v>
      </c>
      <c r="AY581" s="234" t="s">
        <v>145</v>
      </c>
    </row>
    <row r="582" s="15" customFormat="1">
      <c r="A582" s="15"/>
      <c r="B582" s="245"/>
      <c r="C582" s="246"/>
      <c r="D582" s="225" t="s">
        <v>161</v>
      </c>
      <c r="E582" s="247" t="s">
        <v>19</v>
      </c>
      <c r="F582" s="248" t="s">
        <v>176</v>
      </c>
      <c r="G582" s="246"/>
      <c r="H582" s="249">
        <v>114.2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5" t="s">
        <v>161</v>
      </c>
      <c r="AU582" s="255" t="s">
        <v>82</v>
      </c>
      <c r="AV582" s="15" t="s">
        <v>152</v>
      </c>
      <c r="AW582" s="15" t="s">
        <v>33</v>
      </c>
      <c r="AX582" s="15" t="s">
        <v>80</v>
      </c>
      <c r="AY582" s="255" t="s">
        <v>145</v>
      </c>
    </row>
    <row r="583" s="2" customFormat="1" ht="16.5" customHeight="1">
      <c r="A583" s="39"/>
      <c r="B583" s="40"/>
      <c r="C583" s="259" t="s">
        <v>1057</v>
      </c>
      <c r="D583" s="259" t="s">
        <v>462</v>
      </c>
      <c r="E583" s="260" t="s">
        <v>1058</v>
      </c>
      <c r="F583" s="261" t="s">
        <v>1059</v>
      </c>
      <c r="G583" s="262" t="s">
        <v>226</v>
      </c>
      <c r="H583" s="263">
        <v>336.60000000000002</v>
      </c>
      <c r="I583" s="264"/>
      <c r="J583" s="265">
        <f>ROUND(I583*H583,2)</f>
        <v>0</v>
      </c>
      <c r="K583" s="261" t="s">
        <v>157</v>
      </c>
      <c r="L583" s="266"/>
      <c r="M583" s="267" t="s">
        <v>19</v>
      </c>
      <c r="N583" s="268" t="s">
        <v>43</v>
      </c>
      <c r="O583" s="85"/>
      <c r="P583" s="214">
        <f>O583*H583</f>
        <v>0</v>
      </c>
      <c r="Q583" s="214">
        <v>0.00044999999999999999</v>
      </c>
      <c r="R583" s="214">
        <f>Q583*H583</f>
        <v>0.15146999999999999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556</v>
      </c>
      <c r="AT583" s="216" t="s">
        <v>462</v>
      </c>
      <c r="AU583" s="216" t="s">
        <v>82</v>
      </c>
      <c r="AY583" s="18" t="s">
        <v>145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80</v>
      </c>
      <c r="BK583" s="217">
        <f>ROUND(I583*H583,2)</f>
        <v>0</v>
      </c>
      <c r="BL583" s="18" t="s">
        <v>265</v>
      </c>
      <c r="BM583" s="216" t="s">
        <v>1060</v>
      </c>
    </row>
    <row r="584" s="13" customFormat="1">
      <c r="A584" s="13"/>
      <c r="B584" s="223"/>
      <c r="C584" s="224"/>
      <c r="D584" s="225" t="s">
        <v>161</v>
      </c>
      <c r="E584" s="226" t="s">
        <v>19</v>
      </c>
      <c r="F584" s="227" t="s">
        <v>1061</v>
      </c>
      <c r="G584" s="224"/>
      <c r="H584" s="228">
        <v>306</v>
      </c>
      <c r="I584" s="229"/>
      <c r="J584" s="224"/>
      <c r="K584" s="224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161</v>
      </c>
      <c r="AU584" s="234" t="s">
        <v>82</v>
      </c>
      <c r="AV584" s="13" t="s">
        <v>82</v>
      </c>
      <c r="AW584" s="13" t="s">
        <v>33</v>
      </c>
      <c r="AX584" s="13" t="s">
        <v>80</v>
      </c>
      <c r="AY584" s="234" t="s">
        <v>145</v>
      </c>
    </row>
    <row r="585" s="13" customFormat="1">
      <c r="A585" s="13"/>
      <c r="B585" s="223"/>
      <c r="C585" s="224"/>
      <c r="D585" s="225" t="s">
        <v>161</v>
      </c>
      <c r="E585" s="224"/>
      <c r="F585" s="227" t="s">
        <v>1062</v>
      </c>
      <c r="G585" s="224"/>
      <c r="H585" s="228">
        <v>336.60000000000002</v>
      </c>
      <c r="I585" s="229"/>
      <c r="J585" s="224"/>
      <c r="K585" s="224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161</v>
      </c>
      <c r="AU585" s="234" t="s">
        <v>82</v>
      </c>
      <c r="AV585" s="13" t="s">
        <v>82</v>
      </c>
      <c r="AW585" s="13" t="s">
        <v>4</v>
      </c>
      <c r="AX585" s="13" t="s">
        <v>80</v>
      </c>
      <c r="AY585" s="234" t="s">
        <v>145</v>
      </c>
    </row>
    <row r="586" s="2" customFormat="1" ht="24.15" customHeight="1">
      <c r="A586" s="39"/>
      <c r="B586" s="40"/>
      <c r="C586" s="205" t="s">
        <v>1063</v>
      </c>
      <c r="D586" s="205" t="s">
        <v>148</v>
      </c>
      <c r="E586" s="206" t="s">
        <v>1064</v>
      </c>
      <c r="F586" s="207" t="s">
        <v>1065</v>
      </c>
      <c r="G586" s="208" t="s">
        <v>156</v>
      </c>
      <c r="H586" s="209">
        <v>113.37000000000001</v>
      </c>
      <c r="I586" s="210"/>
      <c r="J586" s="211">
        <f>ROUND(I586*H586,2)</f>
        <v>0</v>
      </c>
      <c r="K586" s="207" t="s">
        <v>157</v>
      </c>
      <c r="L586" s="45"/>
      <c r="M586" s="212" t="s">
        <v>19</v>
      </c>
      <c r="N586" s="213" t="s">
        <v>43</v>
      </c>
      <c r="O586" s="85"/>
      <c r="P586" s="214">
        <f>O586*H586</f>
        <v>0</v>
      </c>
      <c r="Q586" s="214">
        <v>0.0068900000000000003</v>
      </c>
      <c r="R586" s="214">
        <f>Q586*H586</f>
        <v>0.78111930000000007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265</v>
      </c>
      <c r="AT586" s="216" t="s">
        <v>148</v>
      </c>
      <c r="AU586" s="216" t="s">
        <v>82</v>
      </c>
      <c r="AY586" s="18" t="s">
        <v>145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80</v>
      </c>
      <c r="BK586" s="217">
        <f>ROUND(I586*H586,2)</f>
        <v>0</v>
      </c>
      <c r="BL586" s="18" t="s">
        <v>265</v>
      </c>
      <c r="BM586" s="216" t="s">
        <v>1066</v>
      </c>
    </row>
    <row r="587" s="2" customFormat="1">
      <c r="A587" s="39"/>
      <c r="B587" s="40"/>
      <c r="C587" s="41"/>
      <c r="D587" s="218" t="s">
        <v>159</v>
      </c>
      <c r="E587" s="41"/>
      <c r="F587" s="219" t="s">
        <v>1067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159</v>
      </c>
      <c r="AU587" s="18" t="s">
        <v>82</v>
      </c>
    </row>
    <row r="588" s="2" customFormat="1" ht="21.75" customHeight="1">
      <c r="A588" s="39"/>
      <c r="B588" s="40"/>
      <c r="C588" s="259" t="s">
        <v>1068</v>
      </c>
      <c r="D588" s="259" t="s">
        <v>462</v>
      </c>
      <c r="E588" s="260" t="s">
        <v>1069</v>
      </c>
      <c r="F588" s="261" t="s">
        <v>1070</v>
      </c>
      <c r="G588" s="262" t="s">
        <v>156</v>
      </c>
      <c r="H588" s="263">
        <v>124.70699999999999</v>
      </c>
      <c r="I588" s="264"/>
      <c r="J588" s="265">
        <f>ROUND(I588*H588,2)</f>
        <v>0</v>
      </c>
      <c r="K588" s="261" t="s">
        <v>157</v>
      </c>
      <c r="L588" s="266"/>
      <c r="M588" s="267" t="s">
        <v>19</v>
      </c>
      <c r="N588" s="268" t="s">
        <v>43</v>
      </c>
      <c r="O588" s="85"/>
      <c r="P588" s="214">
        <f>O588*H588</f>
        <v>0</v>
      </c>
      <c r="Q588" s="214">
        <v>0.019199999999999998</v>
      </c>
      <c r="R588" s="214">
        <f>Q588*H588</f>
        <v>2.3943743999999998</v>
      </c>
      <c r="S588" s="214">
        <v>0</v>
      </c>
      <c r="T588" s="21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6" t="s">
        <v>556</v>
      </c>
      <c r="AT588" s="216" t="s">
        <v>462</v>
      </c>
      <c r="AU588" s="216" t="s">
        <v>82</v>
      </c>
      <c r="AY588" s="18" t="s">
        <v>145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8" t="s">
        <v>80</v>
      </c>
      <c r="BK588" s="217">
        <f>ROUND(I588*H588,2)</f>
        <v>0</v>
      </c>
      <c r="BL588" s="18" t="s">
        <v>265</v>
      </c>
      <c r="BM588" s="216" t="s">
        <v>1071</v>
      </c>
    </row>
    <row r="589" s="13" customFormat="1">
      <c r="A589" s="13"/>
      <c r="B589" s="223"/>
      <c r="C589" s="224"/>
      <c r="D589" s="225" t="s">
        <v>161</v>
      </c>
      <c r="E589" s="224"/>
      <c r="F589" s="227" t="s">
        <v>1072</v>
      </c>
      <c r="G589" s="224"/>
      <c r="H589" s="228">
        <v>124.70699999999999</v>
      </c>
      <c r="I589" s="229"/>
      <c r="J589" s="224"/>
      <c r="K589" s="224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161</v>
      </c>
      <c r="AU589" s="234" t="s">
        <v>82</v>
      </c>
      <c r="AV589" s="13" t="s">
        <v>82</v>
      </c>
      <c r="AW589" s="13" t="s">
        <v>4</v>
      </c>
      <c r="AX589" s="13" t="s">
        <v>80</v>
      </c>
      <c r="AY589" s="234" t="s">
        <v>145</v>
      </c>
    </row>
    <row r="590" s="2" customFormat="1" ht="16.5" customHeight="1">
      <c r="A590" s="39"/>
      <c r="B590" s="40"/>
      <c r="C590" s="205" t="s">
        <v>1073</v>
      </c>
      <c r="D590" s="205" t="s">
        <v>148</v>
      </c>
      <c r="E590" s="206" t="s">
        <v>1074</v>
      </c>
      <c r="F590" s="207" t="s">
        <v>1075</v>
      </c>
      <c r="G590" s="208" t="s">
        <v>156</v>
      </c>
      <c r="H590" s="209">
        <v>2</v>
      </c>
      <c r="I590" s="210"/>
      <c r="J590" s="211">
        <f>ROUND(I590*H590,2)</f>
        <v>0</v>
      </c>
      <c r="K590" s="207" t="s">
        <v>157</v>
      </c>
      <c r="L590" s="45"/>
      <c r="M590" s="212" t="s">
        <v>19</v>
      </c>
      <c r="N590" s="213" t="s">
        <v>43</v>
      </c>
      <c r="O590" s="85"/>
      <c r="P590" s="214">
        <f>O590*H590</f>
        <v>0</v>
      </c>
      <c r="Q590" s="214">
        <v>0.0015</v>
      </c>
      <c r="R590" s="214">
        <f>Q590*H590</f>
        <v>0.0030000000000000001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265</v>
      </c>
      <c r="AT590" s="216" t="s">
        <v>148</v>
      </c>
      <c r="AU590" s="216" t="s">
        <v>82</v>
      </c>
      <c r="AY590" s="18" t="s">
        <v>145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80</v>
      </c>
      <c r="BK590" s="217">
        <f>ROUND(I590*H590,2)</f>
        <v>0</v>
      </c>
      <c r="BL590" s="18" t="s">
        <v>265</v>
      </c>
      <c r="BM590" s="216" t="s">
        <v>1076</v>
      </c>
    </row>
    <row r="591" s="2" customFormat="1">
      <c r="A591" s="39"/>
      <c r="B591" s="40"/>
      <c r="C591" s="41"/>
      <c r="D591" s="218" t="s">
        <v>159</v>
      </c>
      <c r="E591" s="41"/>
      <c r="F591" s="219" t="s">
        <v>1077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159</v>
      </c>
      <c r="AU591" s="18" t="s">
        <v>82</v>
      </c>
    </row>
    <row r="592" s="14" customFormat="1">
      <c r="A592" s="14"/>
      <c r="B592" s="235"/>
      <c r="C592" s="236"/>
      <c r="D592" s="225" t="s">
        <v>161</v>
      </c>
      <c r="E592" s="237" t="s">
        <v>19</v>
      </c>
      <c r="F592" s="238" t="s">
        <v>1078</v>
      </c>
      <c r="G592" s="236"/>
      <c r="H592" s="237" t="s">
        <v>19</v>
      </c>
      <c r="I592" s="239"/>
      <c r="J592" s="236"/>
      <c r="K592" s="236"/>
      <c r="L592" s="240"/>
      <c r="M592" s="241"/>
      <c r="N592" s="242"/>
      <c r="O592" s="242"/>
      <c r="P592" s="242"/>
      <c r="Q592" s="242"/>
      <c r="R592" s="242"/>
      <c r="S592" s="242"/>
      <c r="T592" s="24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4" t="s">
        <v>161</v>
      </c>
      <c r="AU592" s="244" t="s">
        <v>82</v>
      </c>
      <c r="AV592" s="14" t="s">
        <v>80</v>
      </c>
      <c r="AW592" s="14" t="s">
        <v>33</v>
      </c>
      <c r="AX592" s="14" t="s">
        <v>72</v>
      </c>
      <c r="AY592" s="244" t="s">
        <v>145</v>
      </c>
    </row>
    <row r="593" s="13" customFormat="1">
      <c r="A593" s="13"/>
      <c r="B593" s="223"/>
      <c r="C593" s="224"/>
      <c r="D593" s="225" t="s">
        <v>161</v>
      </c>
      <c r="E593" s="226" t="s">
        <v>19</v>
      </c>
      <c r="F593" s="227" t="s">
        <v>920</v>
      </c>
      <c r="G593" s="224"/>
      <c r="H593" s="228">
        <v>2</v>
      </c>
      <c r="I593" s="229"/>
      <c r="J593" s="224"/>
      <c r="K593" s="224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161</v>
      </c>
      <c r="AU593" s="234" t="s">
        <v>82</v>
      </c>
      <c r="AV593" s="13" t="s">
        <v>82</v>
      </c>
      <c r="AW593" s="13" t="s">
        <v>33</v>
      </c>
      <c r="AX593" s="13" t="s">
        <v>80</v>
      </c>
      <c r="AY593" s="234" t="s">
        <v>145</v>
      </c>
    </row>
    <row r="594" s="2" customFormat="1" ht="16.5" customHeight="1">
      <c r="A594" s="39"/>
      <c r="B594" s="40"/>
      <c r="C594" s="205" t="s">
        <v>1079</v>
      </c>
      <c r="D594" s="205" t="s">
        <v>148</v>
      </c>
      <c r="E594" s="206" t="s">
        <v>1080</v>
      </c>
      <c r="F594" s="207" t="s">
        <v>1081</v>
      </c>
      <c r="G594" s="208" t="s">
        <v>156</v>
      </c>
      <c r="H594" s="209">
        <v>113.37000000000001</v>
      </c>
      <c r="I594" s="210"/>
      <c r="J594" s="211">
        <f>ROUND(I594*H594,2)</f>
        <v>0</v>
      </c>
      <c r="K594" s="207" t="s">
        <v>157</v>
      </c>
      <c r="L594" s="45"/>
      <c r="M594" s="212" t="s">
        <v>19</v>
      </c>
      <c r="N594" s="213" t="s">
        <v>43</v>
      </c>
      <c r="O594" s="85"/>
      <c r="P594" s="214">
        <f>O594*H594</f>
        <v>0</v>
      </c>
      <c r="Q594" s="214">
        <v>5.0000000000000002E-05</v>
      </c>
      <c r="R594" s="214">
        <f>Q594*H594</f>
        <v>0.0056685000000000008</v>
      </c>
      <c r="S594" s="214">
        <v>0</v>
      </c>
      <c r="T594" s="21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6" t="s">
        <v>265</v>
      </c>
      <c r="AT594" s="216" t="s">
        <v>148</v>
      </c>
      <c r="AU594" s="216" t="s">
        <v>82</v>
      </c>
      <c r="AY594" s="18" t="s">
        <v>145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18" t="s">
        <v>80</v>
      </c>
      <c r="BK594" s="217">
        <f>ROUND(I594*H594,2)</f>
        <v>0</v>
      </c>
      <c r="BL594" s="18" t="s">
        <v>265</v>
      </c>
      <c r="BM594" s="216" t="s">
        <v>1082</v>
      </c>
    </row>
    <row r="595" s="2" customFormat="1">
      <c r="A595" s="39"/>
      <c r="B595" s="40"/>
      <c r="C595" s="41"/>
      <c r="D595" s="218" t="s">
        <v>159</v>
      </c>
      <c r="E595" s="41"/>
      <c r="F595" s="219" t="s">
        <v>1083</v>
      </c>
      <c r="G595" s="41"/>
      <c r="H595" s="41"/>
      <c r="I595" s="220"/>
      <c r="J595" s="41"/>
      <c r="K595" s="41"/>
      <c r="L595" s="45"/>
      <c r="M595" s="221"/>
      <c r="N595" s="222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159</v>
      </c>
      <c r="AU595" s="18" t="s">
        <v>82</v>
      </c>
    </row>
    <row r="596" s="2" customFormat="1" ht="24.15" customHeight="1">
      <c r="A596" s="39"/>
      <c r="B596" s="40"/>
      <c r="C596" s="205" t="s">
        <v>1084</v>
      </c>
      <c r="D596" s="205" t="s">
        <v>148</v>
      </c>
      <c r="E596" s="206" t="s">
        <v>1085</v>
      </c>
      <c r="F596" s="207" t="s">
        <v>1086</v>
      </c>
      <c r="G596" s="208" t="s">
        <v>802</v>
      </c>
      <c r="H596" s="269"/>
      <c r="I596" s="210"/>
      <c r="J596" s="211">
        <f>ROUND(I596*H596,2)</f>
        <v>0</v>
      </c>
      <c r="K596" s="207" t="s">
        <v>157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265</v>
      </c>
      <c r="AT596" s="216" t="s">
        <v>148</v>
      </c>
      <c r="AU596" s="216" t="s">
        <v>82</v>
      </c>
      <c r="AY596" s="18" t="s">
        <v>145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265</v>
      </c>
      <c r="BM596" s="216" t="s">
        <v>1087</v>
      </c>
    </row>
    <row r="597" s="2" customFormat="1">
      <c r="A597" s="39"/>
      <c r="B597" s="40"/>
      <c r="C597" s="41"/>
      <c r="D597" s="218" t="s">
        <v>159</v>
      </c>
      <c r="E597" s="41"/>
      <c r="F597" s="219" t="s">
        <v>1088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159</v>
      </c>
      <c r="AU597" s="18" t="s">
        <v>82</v>
      </c>
    </row>
    <row r="598" s="12" customFormat="1" ht="22.8" customHeight="1">
      <c r="A598" s="12"/>
      <c r="B598" s="189"/>
      <c r="C598" s="190"/>
      <c r="D598" s="191" t="s">
        <v>71</v>
      </c>
      <c r="E598" s="203" t="s">
        <v>343</v>
      </c>
      <c r="F598" s="203" t="s">
        <v>344</v>
      </c>
      <c r="G598" s="190"/>
      <c r="H598" s="190"/>
      <c r="I598" s="193"/>
      <c r="J598" s="204">
        <f>BK598</f>
        <v>0</v>
      </c>
      <c r="K598" s="190"/>
      <c r="L598" s="195"/>
      <c r="M598" s="196"/>
      <c r="N598" s="197"/>
      <c r="O598" s="197"/>
      <c r="P598" s="198">
        <f>SUM(P599:P652)</f>
        <v>0</v>
      </c>
      <c r="Q598" s="197"/>
      <c r="R598" s="198">
        <f>SUM(R599:R652)</f>
        <v>5.5506102399999993</v>
      </c>
      <c r="S598" s="197"/>
      <c r="T598" s="199">
        <f>SUM(T599:T652)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00" t="s">
        <v>82</v>
      </c>
      <c r="AT598" s="201" t="s">
        <v>71</v>
      </c>
      <c r="AU598" s="201" t="s">
        <v>80</v>
      </c>
      <c r="AY598" s="200" t="s">
        <v>145</v>
      </c>
      <c r="BK598" s="202">
        <f>SUM(BK599:BK652)</f>
        <v>0</v>
      </c>
    </row>
    <row r="599" s="2" customFormat="1" ht="21.75" customHeight="1">
      <c r="A599" s="39"/>
      <c r="B599" s="40"/>
      <c r="C599" s="205" t="s">
        <v>1089</v>
      </c>
      <c r="D599" s="205" t="s">
        <v>148</v>
      </c>
      <c r="E599" s="206" t="s">
        <v>1090</v>
      </c>
      <c r="F599" s="207" t="s">
        <v>1091</v>
      </c>
      <c r="G599" s="208" t="s">
        <v>156</v>
      </c>
      <c r="H599" s="209">
        <v>579.5</v>
      </c>
      <c r="I599" s="210"/>
      <c r="J599" s="211">
        <f>ROUND(I599*H599,2)</f>
        <v>0</v>
      </c>
      <c r="K599" s="207" t="s">
        <v>157</v>
      </c>
      <c r="L599" s="45"/>
      <c r="M599" s="212" t="s">
        <v>19</v>
      </c>
      <c r="N599" s="213" t="s">
        <v>43</v>
      </c>
      <c r="O599" s="85"/>
      <c r="P599" s="214">
        <f>O599*H599</f>
        <v>0</v>
      </c>
      <c r="Q599" s="214">
        <v>3.0000000000000001E-05</v>
      </c>
      <c r="R599" s="214">
        <f>Q599*H599</f>
        <v>0.017385000000000001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265</v>
      </c>
      <c r="AT599" s="216" t="s">
        <v>148</v>
      </c>
      <c r="AU599" s="216" t="s">
        <v>82</v>
      </c>
      <c r="AY599" s="18" t="s">
        <v>145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80</v>
      </c>
      <c r="BK599" s="217">
        <f>ROUND(I599*H599,2)</f>
        <v>0</v>
      </c>
      <c r="BL599" s="18" t="s">
        <v>265</v>
      </c>
      <c r="BM599" s="216" t="s">
        <v>1092</v>
      </c>
    </row>
    <row r="600" s="2" customFormat="1">
      <c r="A600" s="39"/>
      <c r="B600" s="40"/>
      <c r="C600" s="41"/>
      <c r="D600" s="218" t="s">
        <v>159</v>
      </c>
      <c r="E600" s="41"/>
      <c r="F600" s="219" t="s">
        <v>1093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159</v>
      </c>
      <c r="AU600" s="18" t="s">
        <v>82</v>
      </c>
    </row>
    <row r="601" s="14" customFormat="1">
      <c r="A601" s="14"/>
      <c r="B601" s="235"/>
      <c r="C601" s="236"/>
      <c r="D601" s="225" t="s">
        <v>161</v>
      </c>
      <c r="E601" s="237" t="s">
        <v>19</v>
      </c>
      <c r="F601" s="238" t="s">
        <v>1094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4" t="s">
        <v>161</v>
      </c>
      <c r="AU601" s="244" t="s">
        <v>82</v>
      </c>
      <c r="AV601" s="14" t="s">
        <v>80</v>
      </c>
      <c r="AW601" s="14" t="s">
        <v>33</v>
      </c>
      <c r="AX601" s="14" t="s">
        <v>72</v>
      </c>
      <c r="AY601" s="244" t="s">
        <v>145</v>
      </c>
    </row>
    <row r="602" s="13" customFormat="1">
      <c r="A602" s="13"/>
      <c r="B602" s="223"/>
      <c r="C602" s="224"/>
      <c r="D602" s="225" t="s">
        <v>161</v>
      </c>
      <c r="E602" s="226" t="s">
        <v>19</v>
      </c>
      <c r="F602" s="227" t="s">
        <v>1095</v>
      </c>
      <c r="G602" s="224"/>
      <c r="H602" s="228">
        <v>579.5</v>
      </c>
      <c r="I602" s="229"/>
      <c r="J602" s="224"/>
      <c r="K602" s="224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161</v>
      </c>
      <c r="AU602" s="234" t="s">
        <v>82</v>
      </c>
      <c r="AV602" s="13" t="s">
        <v>82</v>
      </c>
      <c r="AW602" s="13" t="s">
        <v>33</v>
      </c>
      <c r="AX602" s="13" t="s">
        <v>80</v>
      </c>
      <c r="AY602" s="234" t="s">
        <v>145</v>
      </c>
    </row>
    <row r="603" s="2" customFormat="1" ht="21.75" customHeight="1">
      <c r="A603" s="39"/>
      <c r="B603" s="40"/>
      <c r="C603" s="205" t="s">
        <v>1096</v>
      </c>
      <c r="D603" s="205" t="s">
        <v>148</v>
      </c>
      <c r="E603" s="206" t="s">
        <v>1097</v>
      </c>
      <c r="F603" s="207" t="s">
        <v>1098</v>
      </c>
      <c r="G603" s="208" t="s">
        <v>156</v>
      </c>
      <c r="H603" s="209">
        <v>289.75</v>
      </c>
      <c r="I603" s="210"/>
      <c r="J603" s="211">
        <f>ROUND(I603*H603,2)</f>
        <v>0</v>
      </c>
      <c r="K603" s="207" t="s">
        <v>157</v>
      </c>
      <c r="L603" s="45"/>
      <c r="M603" s="212" t="s">
        <v>19</v>
      </c>
      <c r="N603" s="213" t="s">
        <v>43</v>
      </c>
      <c r="O603" s="85"/>
      <c r="P603" s="214">
        <f>O603*H603</f>
        <v>0</v>
      </c>
      <c r="Q603" s="214">
        <v>0.014999999999999999</v>
      </c>
      <c r="R603" s="214">
        <f>Q603*H603</f>
        <v>4.3462499999999995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265</v>
      </c>
      <c r="AT603" s="216" t="s">
        <v>148</v>
      </c>
      <c r="AU603" s="216" t="s">
        <v>82</v>
      </c>
      <c r="AY603" s="18" t="s">
        <v>145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80</v>
      </c>
      <c r="BK603" s="217">
        <f>ROUND(I603*H603,2)</f>
        <v>0</v>
      </c>
      <c r="BL603" s="18" t="s">
        <v>265</v>
      </c>
      <c r="BM603" s="216" t="s">
        <v>1099</v>
      </c>
    </row>
    <row r="604" s="2" customFormat="1">
      <c r="A604" s="39"/>
      <c r="B604" s="40"/>
      <c r="C604" s="41"/>
      <c r="D604" s="218" t="s">
        <v>159</v>
      </c>
      <c r="E604" s="41"/>
      <c r="F604" s="219" t="s">
        <v>1100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159</v>
      </c>
      <c r="AU604" s="18" t="s">
        <v>82</v>
      </c>
    </row>
    <row r="605" s="14" customFormat="1">
      <c r="A605" s="14"/>
      <c r="B605" s="235"/>
      <c r="C605" s="236"/>
      <c r="D605" s="225" t="s">
        <v>161</v>
      </c>
      <c r="E605" s="237" t="s">
        <v>19</v>
      </c>
      <c r="F605" s="238" t="s">
        <v>1101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4" t="s">
        <v>161</v>
      </c>
      <c r="AU605" s="244" t="s">
        <v>82</v>
      </c>
      <c r="AV605" s="14" t="s">
        <v>80</v>
      </c>
      <c r="AW605" s="14" t="s">
        <v>33</v>
      </c>
      <c r="AX605" s="14" t="s">
        <v>72</v>
      </c>
      <c r="AY605" s="244" t="s">
        <v>145</v>
      </c>
    </row>
    <row r="606" s="13" customFormat="1">
      <c r="A606" s="13"/>
      <c r="B606" s="223"/>
      <c r="C606" s="224"/>
      <c r="D606" s="225" t="s">
        <v>161</v>
      </c>
      <c r="E606" s="226" t="s">
        <v>19</v>
      </c>
      <c r="F606" s="227" t="s">
        <v>1102</v>
      </c>
      <c r="G606" s="224"/>
      <c r="H606" s="228">
        <v>289.75</v>
      </c>
      <c r="I606" s="229"/>
      <c r="J606" s="224"/>
      <c r="K606" s="224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161</v>
      </c>
      <c r="AU606" s="234" t="s">
        <v>82</v>
      </c>
      <c r="AV606" s="13" t="s">
        <v>82</v>
      </c>
      <c r="AW606" s="13" t="s">
        <v>33</v>
      </c>
      <c r="AX606" s="13" t="s">
        <v>80</v>
      </c>
      <c r="AY606" s="234" t="s">
        <v>145</v>
      </c>
    </row>
    <row r="607" s="2" customFormat="1" ht="16.5" customHeight="1">
      <c r="A607" s="39"/>
      <c r="B607" s="40"/>
      <c r="C607" s="205" t="s">
        <v>1103</v>
      </c>
      <c r="D607" s="205" t="s">
        <v>148</v>
      </c>
      <c r="E607" s="206" t="s">
        <v>1104</v>
      </c>
      <c r="F607" s="207" t="s">
        <v>1105</v>
      </c>
      <c r="G607" s="208" t="s">
        <v>156</v>
      </c>
      <c r="H607" s="209">
        <v>289.75</v>
      </c>
      <c r="I607" s="210"/>
      <c r="J607" s="211">
        <f>ROUND(I607*H607,2)</f>
        <v>0</v>
      </c>
      <c r="K607" s="207" t="s">
        <v>157</v>
      </c>
      <c r="L607" s="45"/>
      <c r="M607" s="212" t="s">
        <v>19</v>
      </c>
      <c r="N607" s="213" t="s">
        <v>43</v>
      </c>
      <c r="O607" s="85"/>
      <c r="P607" s="214">
        <f>O607*H607</f>
        <v>0</v>
      </c>
      <c r="Q607" s="214">
        <v>0.00029999999999999997</v>
      </c>
      <c r="R607" s="214">
        <f>Q607*H607</f>
        <v>0.086924999999999988</v>
      </c>
      <c r="S607" s="214">
        <v>0</v>
      </c>
      <c r="T607" s="21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6" t="s">
        <v>265</v>
      </c>
      <c r="AT607" s="216" t="s">
        <v>148</v>
      </c>
      <c r="AU607" s="216" t="s">
        <v>82</v>
      </c>
      <c r="AY607" s="18" t="s">
        <v>145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8" t="s">
        <v>80</v>
      </c>
      <c r="BK607" s="217">
        <f>ROUND(I607*H607,2)</f>
        <v>0</v>
      </c>
      <c r="BL607" s="18" t="s">
        <v>265</v>
      </c>
      <c r="BM607" s="216" t="s">
        <v>1106</v>
      </c>
    </row>
    <row r="608" s="2" customFormat="1">
      <c r="A608" s="39"/>
      <c r="B608" s="40"/>
      <c r="C608" s="41"/>
      <c r="D608" s="218" t="s">
        <v>159</v>
      </c>
      <c r="E608" s="41"/>
      <c r="F608" s="219" t="s">
        <v>1107</v>
      </c>
      <c r="G608" s="41"/>
      <c r="H608" s="41"/>
      <c r="I608" s="220"/>
      <c r="J608" s="41"/>
      <c r="K608" s="41"/>
      <c r="L608" s="45"/>
      <c r="M608" s="221"/>
      <c r="N608" s="22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159</v>
      </c>
      <c r="AU608" s="18" t="s">
        <v>82</v>
      </c>
    </row>
    <row r="609" s="2" customFormat="1" ht="24.15" customHeight="1">
      <c r="A609" s="39"/>
      <c r="B609" s="40"/>
      <c r="C609" s="259" t="s">
        <v>1108</v>
      </c>
      <c r="D609" s="259" t="s">
        <v>462</v>
      </c>
      <c r="E609" s="260" t="s">
        <v>1109</v>
      </c>
      <c r="F609" s="261" t="s">
        <v>1110</v>
      </c>
      <c r="G609" s="262" t="s">
        <v>156</v>
      </c>
      <c r="H609" s="263">
        <v>318.72500000000002</v>
      </c>
      <c r="I609" s="264"/>
      <c r="J609" s="265">
        <f>ROUND(I609*H609,2)</f>
        <v>0</v>
      </c>
      <c r="K609" s="261" t="s">
        <v>19</v>
      </c>
      <c r="L609" s="266"/>
      <c r="M609" s="267" t="s">
        <v>19</v>
      </c>
      <c r="N609" s="268" t="s">
        <v>43</v>
      </c>
      <c r="O609" s="85"/>
      <c r="P609" s="214">
        <f>O609*H609</f>
        <v>0</v>
      </c>
      <c r="Q609" s="214">
        <v>0.0032000000000000002</v>
      </c>
      <c r="R609" s="214">
        <f>Q609*H609</f>
        <v>1.0199200000000002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556</v>
      </c>
      <c r="AT609" s="216" t="s">
        <v>462</v>
      </c>
      <c r="AU609" s="216" t="s">
        <v>82</v>
      </c>
      <c r="AY609" s="18" t="s">
        <v>145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80</v>
      </c>
      <c r="BK609" s="217">
        <f>ROUND(I609*H609,2)</f>
        <v>0</v>
      </c>
      <c r="BL609" s="18" t="s">
        <v>265</v>
      </c>
      <c r="BM609" s="216" t="s">
        <v>1111</v>
      </c>
    </row>
    <row r="610" s="13" customFormat="1">
      <c r="A610" s="13"/>
      <c r="B610" s="223"/>
      <c r="C610" s="224"/>
      <c r="D610" s="225" t="s">
        <v>161</v>
      </c>
      <c r="E610" s="224"/>
      <c r="F610" s="227" t="s">
        <v>1112</v>
      </c>
      <c r="G610" s="224"/>
      <c r="H610" s="228">
        <v>318.72500000000002</v>
      </c>
      <c r="I610" s="229"/>
      <c r="J610" s="224"/>
      <c r="K610" s="224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161</v>
      </c>
      <c r="AU610" s="234" t="s">
        <v>82</v>
      </c>
      <c r="AV610" s="13" t="s">
        <v>82</v>
      </c>
      <c r="AW610" s="13" t="s">
        <v>4</v>
      </c>
      <c r="AX610" s="13" t="s">
        <v>80</v>
      </c>
      <c r="AY610" s="234" t="s">
        <v>145</v>
      </c>
    </row>
    <row r="611" s="2" customFormat="1" ht="16.5" customHeight="1">
      <c r="A611" s="39"/>
      <c r="B611" s="40"/>
      <c r="C611" s="205" t="s">
        <v>1113</v>
      </c>
      <c r="D611" s="205" t="s">
        <v>148</v>
      </c>
      <c r="E611" s="206" t="s">
        <v>1114</v>
      </c>
      <c r="F611" s="207" t="s">
        <v>1115</v>
      </c>
      <c r="G611" s="208" t="s">
        <v>233</v>
      </c>
      <c r="H611" s="209">
        <v>186.90000000000001</v>
      </c>
      <c r="I611" s="210"/>
      <c r="J611" s="211">
        <f>ROUND(I611*H611,2)</f>
        <v>0</v>
      </c>
      <c r="K611" s="207" t="s">
        <v>157</v>
      </c>
      <c r="L611" s="45"/>
      <c r="M611" s="212" t="s">
        <v>19</v>
      </c>
      <c r="N611" s="213" t="s">
        <v>43</v>
      </c>
      <c r="O611" s="85"/>
      <c r="P611" s="214">
        <f>O611*H611</f>
        <v>0</v>
      </c>
      <c r="Q611" s="214">
        <v>3.0000000000000001E-05</v>
      </c>
      <c r="R611" s="214">
        <f>Q611*H611</f>
        <v>0.005607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265</v>
      </c>
      <c r="AT611" s="216" t="s">
        <v>148</v>
      </c>
      <c r="AU611" s="216" t="s">
        <v>82</v>
      </c>
      <c r="AY611" s="18" t="s">
        <v>145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80</v>
      </c>
      <c r="BK611" s="217">
        <f>ROUND(I611*H611,2)</f>
        <v>0</v>
      </c>
      <c r="BL611" s="18" t="s">
        <v>265</v>
      </c>
      <c r="BM611" s="216" t="s">
        <v>1116</v>
      </c>
    </row>
    <row r="612" s="2" customFormat="1">
      <c r="A612" s="39"/>
      <c r="B612" s="40"/>
      <c r="C612" s="41"/>
      <c r="D612" s="218" t="s">
        <v>159</v>
      </c>
      <c r="E612" s="41"/>
      <c r="F612" s="219" t="s">
        <v>1117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159</v>
      </c>
      <c r="AU612" s="18" t="s">
        <v>82</v>
      </c>
    </row>
    <row r="613" s="14" customFormat="1">
      <c r="A613" s="14"/>
      <c r="B613" s="235"/>
      <c r="C613" s="236"/>
      <c r="D613" s="225" t="s">
        <v>161</v>
      </c>
      <c r="E613" s="237" t="s">
        <v>19</v>
      </c>
      <c r="F613" s="238" t="s">
        <v>244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4" t="s">
        <v>161</v>
      </c>
      <c r="AU613" s="244" t="s">
        <v>82</v>
      </c>
      <c r="AV613" s="14" t="s">
        <v>80</v>
      </c>
      <c r="AW613" s="14" t="s">
        <v>33</v>
      </c>
      <c r="AX613" s="14" t="s">
        <v>72</v>
      </c>
      <c r="AY613" s="244" t="s">
        <v>145</v>
      </c>
    </row>
    <row r="614" s="13" customFormat="1">
      <c r="A614" s="13"/>
      <c r="B614" s="223"/>
      <c r="C614" s="224"/>
      <c r="D614" s="225" t="s">
        <v>161</v>
      </c>
      <c r="E614" s="226" t="s">
        <v>19</v>
      </c>
      <c r="F614" s="227" t="s">
        <v>1118</v>
      </c>
      <c r="G614" s="224"/>
      <c r="H614" s="228">
        <v>21.600000000000001</v>
      </c>
      <c r="I614" s="229"/>
      <c r="J614" s="224"/>
      <c r="K614" s="224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161</v>
      </c>
      <c r="AU614" s="234" t="s">
        <v>82</v>
      </c>
      <c r="AV614" s="13" t="s">
        <v>82</v>
      </c>
      <c r="AW614" s="13" t="s">
        <v>33</v>
      </c>
      <c r="AX614" s="13" t="s">
        <v>72</v>
      </c>
      <c r="AY614" s="234" t="s">
        <v>145</v>
      </c>
    </row>
    <row r="615" s="13" customFormat="1">
      <c r="A615" s="13"/>
      <c r="B615" s="223"/>
      <c r="C615" s="224"/>
      <c r="D615" s="225" t="s">
        <v>161</v>
      </c>
      <c r="E615" s="226" t="s">
        <v>19</v>
      </c>
      <c r="F615" s="227" t="s">
        <v>1119</v>
      </c>
      <c r="G615" s="224"/>
      <c r="H615" s="228">
        <v>-1.5</v>
      </c>
      <c r="I615" s="229"/>
      <c r="J615" s="224"/>
      <c r="K615" s="224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161</v>
      </c>
      <c r="AU615" s="234" t="s">
        <v>82</v>
      </c>
      <c r="AV615" s="13" t="s">
        <v>82</v>
      </c>
      <c r="AW615" s="13" t="s">
        <v>33</v>
      </c>
      <c r="AX615" s="13" t="s">
        <v>72</v>
      </c>
      <c r="AY615" s="234" t="s">
        <v>145</v>
      </c>
    </row>
    <row r="616" s="14" customFormat="1">
      <c r="A616" s="14"/>
      <c r="B616" s="235"/>
      <c r="C616" s="236"/>
      <c r="D616" s="225" t="s">
        <v>161</v>
      </c>
      <c r="E616" s="237" t="s">
        <v>19</v>
      </c>
      <c r="F616" s="238" t="s">
        <v>172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4" t="s">
        <v>161</v>
      </c>
      <c r="AU616" s="244" t="s">
        <v>82</v>
      </c>
      <c r="AV616" s="14" t="s">
        <v>80</v>
      </c>
      <c r="AW616" s="14" t="s">
        <v>33</v>
      </c>
      <c r="AX616" s="14" t="s">
        <v>72</v>
      </c>
      <c r="AY616" s="244" t="s">
        <v>145</v>
      </c>
    </row>
    <row r="617" s="13" customFormat="1">
      <c r="A617" s="13"/>
      <c r="B617" s="223"/>
      <c r="C617" s="224"/>
      <c r="D617" s="225" t="s">
        <v>161</v>
      </c>
      <c r="E617" s="226" t="s">
        <v>19</v>
      </c>
      <c r="F617" s="227" t="s">
        <v>1120</v>
      </c>
      <c r="G617" s="224"/>
      <c r="H617" s="228">
        <v>16.199999999999999</v>
      </c>
      <c r="I617" s="229"/>
      <c r="J617" s="224"/>
      <c r="K617" s="224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161</v>
      </c>
      <c r="AU617" s="234" t="s">
        <v>82</v>
      </c>
      <c r="AV617" s="13" t="s">
        <v>82</v>
      </c>
      <c r="AW617" s="13" t="s">
        <v>33</v>
      </c>
      <c r="AX617" s="13" t="s">
        <v>72</v>
      </c>
      <c r="AY617" s="234" t="s">
        <v>145</v>
      </c>
    </row>
    <row r="618" s="13" customFormat="1">
      <c r="A618" s="13"/>
      <c r="B618" s="223"/>
      <c r="C618" s="224"/>
      <c r="D618" s="225" t="s">
        <v>161</v>
      </c>
      <c r="E618" s="226" t="s">
        <v>19</v>
      </c>
      <c r="F618" s="227" t="s">
        <v>1119</v>
      </c>
      <c r="G618" s="224"/>
      <c r="H618" s="228">
        <v>-1.5</v>
      </c>
      <c r="I618" s="229"/>
      <c r="J618" s="224"/>
      <c r="K618" s="224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161</v>
      </c>
      <c r="AU618" s="234" t="s">
        <v>82</v>
      </c>
      <c r="AV618" s="13" t="s">
        <v>82</v>
      </c>
      <c r="AW618" s="13" t="s">
        <v>33</v>
      </c>
      <c r="AX618" s="13" t="s">
        <v>72</v>
      </c>
      <c r="AY618" s="234" t="s">
        <v>145</v>
      </c>
    </row>
    <row r="619" s="14" customFormat="1">
      <c r="A619" s="14"/>
      <c r="B619" s="235"/>
      <c r="C619" s="236"/>
      <c r="D619" s="225" t="s">
        <v>161</v>
      </c>
      <c r="E619" s="237" t="s">
        <v>19</v>
      </c>
      <c r="F619" s="238" t="s">
        <v>1121</v>
      </c>
      <c r="G619" s="236"/>
      <c r="H619" s="237" t="s">
        <v>19</v>
      </c>
      <c r="I619" s="239"/>
      <c r="J619" s="236"/>
      <c r="K619" s="236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161</v>
      </c>
      <c r="AU619" s="244" t="s">
        <v>82</v>
      </c>
      <c r="AV619" s="14" t="s">
        <v>80</v>
      </c>
      <c r="AW619" s="14" t="s">
        <v>33</v>
      </c>
      <c r="AX619" s="14" t="s">
        <v>72</v>
      </c>
      <c r="AY619" s="244" t="s">
        <v>145</v>
      </c>
    </row>
    <row r="620" s="13" customFormat="1">
      <c r="A620" s="13"/>
      <c r="B620" s="223"/>
      <c r="C620" s="224"/>
      <c r="D620" s="225" t="s">
        <v>161</v>
      </c>
      <c r="E620" s="226" t="s">
        <v>19</v>
      </c>
      <c r="F620" s="227" t="s">
        <v>1122</v>
      </c>
      <c r="G620" s="224"/>
      <c r="H620" s="228">
        <v>28.800000000000001</v>
      </c>
      <c r="I620" s="229"/>
      <c r="J620" s="224"/>
      <c r="K620" s="224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161</v>
      </c>
      <c r="AU620" s="234" t="s">
        <v>82</v>
      </c>
      <c r="AV620" s="13" t="s">
        <v>82</v>
      </c>
      <c r="AW620" s="13" t="s">
        <v>33</v>
      </c>
      <c r="AX620" s="13" t="s">
        <v>72</v>
      </c>
      <c r="AY620" s="234" t="s">
        <v>145</v>
      </c>
    </row>
    <row r="621" s="13" customFormat="1">
      <c r="A621" s="13"/>
      <c r="B621" s="223"/>
      <c r="C621" s="224"/>
      <c r="D621" s="225" t="s">
        <v>161</v>
      </c>
      <c r="E621" s="226" t="s">
        <v>19</v>
      </c>
      <c r="F621" s="227" t="s">
        <v>1123</v>
      </c>
      <c r="G621" s="224"/>
      <c r="H621" s="228">
        <v>-7.5</v>
      </c>
      <c r="I621" s="229"/>
      <c r="J621" s="224"/>
      <c r="K621" s="224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161</v>
      </c>
      <c r="AU621" s="234" t="s">
        <v>82</v>
      </c>
      <c r="AV621" s="13" t="s">
        <v>82</v>
      </c>
      <c r="AW621" s="13" t="s">
        <v>33</v>
      </c>
      <c r="AX621" s="13" t="s">
        <v>72</v>
      </c>
      <c r="AY621" s="234" t="s">
        <v>145</v>
      </c>
    </row>
    <row r="622" s="14" customFormat="1">
      <c r="A622" s="14"/>
      <c r="B622" s="235"/>
      <c r="C622" s="236"/>
      <c r="D622" s="225" t="s">
        <v>161</v>
      </c>
      <c r="E622" s="237" t="s">
        <v>19</v>
      </c>
      <c r="F622" s="238" t="s">
        <v>1124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4" t="s">
        <v>161</v>
      </c>
      <c r="AU622" s="244" t="s">
        <v>82</v>
      </c>
      <c r="AV622" s="14" t="s">
        <v>80</v>
      </c>
      <c r="AW622" s="14" t="s">
        <v>33</v>
      </c>
      <c r="AX622" s="14" t="s">
        <v>72</v>
      </c>
      <c r="AY622" s="244" t="s">
        <v>145</v>
      </c>
    </row>
    <row r="623" s="13" customFormat="1">
      <c r="A623" s="13"/>
      <c r="B623" s="223"/>
      <c r="C623" s="224"/>
      <c r="D623" s="225" t="s">
        <v>161</v>
      </c>
      <c r="E623" s="226" t="s">
        <v>19</v>
      </c>
      <c r="F623" s="227" t="s">
        <v>1125</v>
      </c>
      <c r="G623" s="224"/>
      <c r="H623" s="228">
        <v>10.800000000000001</v>
      </c>
      <c r="I623" s="229"/>
      <c r="J623" s="224"/>
      <c r="K623" s="224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161</v>
      </c>
      <c r="AU623" s="234" t="s">
        <v>82</v>
      </c>
      <c r="AV623" s="13" t="s">
        <v>82</v>
      </c>
      <c r="AW623" s="13" t="s">
        <v>33</v>
      </c>
      <c r="AX623" s="13" t="s">
        <v>72</v>
      </c>
      <c r="AY623" s="234" t="s">
        <v>145</v>
      </c>
    </row>
    <row r="624" s="14" customFormat="1">
      <c r="A624" s="14"/>
      <c r="B624" s="235"/>
      <c r="C624" s="236"/>
      <c r="D624" s="225" t="s">
        <v>161</v>
      </c>
      <c r="E624" s="237" t="s">
        <v>19</v>
      </c>
      <c r="F624" s="238" t="s">
        <v>1126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4" t="s">
        <v>161</v>
      </c>
      <c r="AU624" s="244" t="s">
        <v>82</v>
      </c>
      <c r="AV624" s="14" t="s">
        <v>80</v>
      </c>
      <c r="AW624" s="14" t="s">
        <v>33</v>
      </c>
      <c r="AX624" s="14" t="s">
        <v>72</v>
      </c>
      <c r="AY624" s="244" t="s">
        <v>145</v>
      </c>
    </row>
    <row r="625" s="13" customFormat="1">
      <c r="A625" s="13"/>
      <c r="B625" s="223"/>
      <c r="C625" s="224"/>
      <c r="D625" s="225" t="s">
        <v>161</v>
      </c>
      <c r="E625" s="226" t="s">
        <v>19</v>
      </c>
      <c r="F625" s="227" t="s">
        <v>1127</v>
      </c>
      <c r="G625" s="224"/>
      <c r="H625" s="228">
        <v>10</v>
      </c>
      <c r="I625" s="229"/>
      <c r="J625" s="224"/>
      <c r="K625" s="224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161</v>
      </c>
      <c r="AU625" s="234" t="s">
        <v>82</v>
      </c>
      <c r="AV625" s="13" t="s">
        <v>82</v>
      </c>
      <c r="AW625" s="13" t="s">
        <v>33</v>
      </c>
      <c r="AX625" s="13" t="s">
        <v>72</v>
      </c>
      <c r="AY625" s="234" t="s">
        <v>145</v>
      </c>
    </row>
    <row r="626" s="14" customFormat="1">
      <c r="A626" s="14"/>
      <c r="B626" s="235"/>
      <c r="C626" s="236"/>
      <c r="D626" s="225" t="s">
        <v>161</v>
      </c>
      <c r="E626" s="237" t="s">
        <v>19</v>
      </c>
      <c r="F626" s="238" t="s">
        <v>1128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4" t="s">
        <v>161</v>
      </c>
      <c r="AU626" s="244" t="s">
        <v>82</v>
      </c>
      <c r="AV626" s="14" t="s">
        <v>80</v>
      </c>
      <c r="AW626" s="14" t="s">
        <v>33</v>
      </c>
      <c r="AX626" s="14" t="s">
        <v>72</v>
      </c>
      <c r="AY626" s="244" t="s">
        <v>145</v>
      </c>
    </row>
    <row r="627" s="13" customFormat="1">
      <c r="A627" s="13"/>
      <c r="B627" s="223"/>
      <c r="C627" s="224"/>
      <c r="D627" s="225" t="s">
        <v>161</v>
      </c>
      <c r="E627" s="226" t="s">
        <v>19</v>
      </c>
      <c r="F627" s="227" t="s">
        <v>1129</v>
      </c>
      <c r="G627" s="224"/>
      <c r="H627" s="228">
        <v>38</v>
      </c>
      <c r="I627" s="229"/>
      <c r="J627" s="224"/>
      <c r="K627" s="224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161</v>
      </c>
      <c r="AU627" s="234" t="s">
        <v>82</v>
      </c>
      <c r="AV627" s="13" t="s">
        <v>82</v>
      </c>
      <c r="AW627" s="13" t="s">
        <v>33</v>
      </c>
      <c r="AX627" s="13" t="s">
        <v>72</v>
      </c>
      <c r="AY627" s="234" t="s">
        <v>145</v>
      </c>
    </row>
    <row r="628" s="13" customFormat="1">
      <c r="A628" s="13"/>
      <c r="B628" s="223"/>
      <c r="C628" s="224"/>
      <c r="D628" s="225" t="s">
        <v>161</v>
      </c>
      <c r="E628" s="226" t="s">
        <v>19</v>
      </c>
      <c r="F628" s="227" t="s">
        <v>1119</v>
      </c>
      <c r="G628" s="224"/>
      <c r="H628" s="228">
        <v>-1.5</v>
      </c>
      <c r="I628" s="229"/>
      <c r="J628" s="224"/>
      <c r="K628" s="224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161</v>
      </c>
      <c r="AU628" s="234" t="s">
        <v>82</v>
      </c>
      <c r="AV628" s="13" t="s">
        <v>82</v>
      </c>
      <c r="AW628" s="13" t="s">
        <v>33</v>
      </c>
      <c r="AX628" s="13" t="s">
        <v>72</v>
      </c>
      <c r="AY628" s="234" t="s">
        <v>145</v>
      </c>
    </row>
    <row r="629" s="14" customFormat="1">
      <c r="A629" s="14"/>
      <c r="B629" s="235"/>
      <c r="C629" s="236"/>
      <c r="D629" s="225" t="s">
        <v>161</v>
      </c>
      <c r="E629" s="237" t="s">
        <v>19</v>
      </c>
      <c r="F629" s="238" t="s">
        <v>1130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4" t="s">
        <v>161</v>
      </c>
      <c r="AU629" s="244" t="s">
        <v>82</v>
      </c>
      <c r="AV629" s="14" t="s">
        <v>80</v>
      </c>
      <c r="AW629" s="14" t="s">
        <v>33</v>
      </c>
      <c r="AX629" s="14" t="s">
        <v>72</v>
      </c>
      <c r="AY629" s="244" t="s">
        <v>145</v>
      </c>
    </row>
    <row r="630" s="13" customFormat="1">
      <c r="A630" s="13"/>
      <c r="B630" s="223"/>
      <c r="C630" s="224"/>
      <c r="D630" s="225" t="s">
        <v>161</v>
      </c>
      <c r="E630" s="226" t="s">
        <v>19</v>
      </c>
      <c r="F630" s="227" t="s">
        <v>1131</v>
      </c>
      <c r="G630" s="224"/>
      <c r="H630" s="228">
        <v>28.600000000000001</v>
      </c>
      <c r="I630" s="229"/>
      <c r="J630" s="224"/>
      <c r="K630" s="224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161</v>
      </c>
      <c r="AU630" s="234" t="s">
        <v>82</v>
      </c>
      <c r="AV630" s="13" t="s">
        <v>82</v>
      </c>
      <c r="AW630" s="13" t="s">
        <v>33</v>
      </c>
      <c r="AX630" s="13" t="s">
        <v>72</v>
      </c>
      <c r="AY630" s="234" t="s">
        <v>145</v>
      </c>
    </row>
    <row r="631" s="13" customFormat="1">
      <c r="A631" s="13"/>
      <c r="B631" s="223"/>
      <c r="C631" s="224"/>
      <c r="D631" s="225" t="s">
        <v>161</v>
      </c>
      <c r="E631" s="226" t="s">
        <v>19</v>
      </c>
      <c r="F631" s="227" t="s">
        <v>1119</v>
      </c>
      <c r="G631" s="224"/>
      <c r="H631" s="228">
        <v>-1.5</v>
      </c>
      <c r="I631" s="229"/>
      <c r="J631" s="224"/>
      <c r="K631" s="224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161</v>
      </c>
      <c r="AU631" s="234" t="s">
        <v>82</v>
      </c>
      <c r="AV631" s="13" t="s">
        <v>82</v>
      </c>
      <c r="AW631" s="13" t="s">
        <v>33</v>
      </c>
      <c r="AX631" s="13" t="s">
        <v>72</v>
      </c>
      <c r="AY631" s="234" t="s">
        <v>145</v>
      </c>
    </row>
    <row r="632" s="14" customFormat="1">
      <c r="A632" s="14"/>
      <c r="B632" s="235"/>
      <c r="C632" s="236"/>
      <c r="D632" s="225" t="s">
        <v>161</v>
      </c>
      <c r="E632" s="237" t="s">
        <v>19</v>
      </c>
      <c r="F632" s="238" t="s">
        <v>1132</v>
      </c>
      <c r="G632" s="236"/>
      <c r="H632" s="237" t="s">
        <v>19</v>
      </c>
      <c r="I632" s="239"/>
      <c r="J632" s="236"/>
      <c r="K632" s="236"/>
      <c r="L632" s="240"/>
      <c r="M632" s="241"/>
      <c r="N632" s="242"/>
      <c r="O632" s="242"/>
      <c r="P632" s="242"/>
      <c r="Q632" s="242"/>
      <c r="R632" s="242"/>
      <c r="S632" s="242"/>
      <c r="T632" s="24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4" t="s">
        <v>161</v>
      </c>
      <c r="AU632" s="244" t="s">
        <v>82</v>
      </c>
      <c r="AV632" s="14" t="s">
        <v>80</v>
      </c>
      <c r="AW632" s="14" t="s">
        <v>33</v>
      </c>
      <c r="AX632" s="14" t="s">
        <v>72</v>
      </c>
      <c r="AY632" s="244" t="s">
        <v>145</v>
      </c>
    </row>
    <row r="633" s="13" customFormat="1">
      <c r="A633" s="13"/>
      <c r="B633" s="223"/>
      <c r="C633" s="224"/>
      <c r="D633" s="225" t="s">
        <v>161</v>
      </c>
      <c r="E633" s="226" t="s">
        <v>19</v>
      </c>
      <c r="F633" s="227" t="s">
        <v>1133</v>
      </c>
      <c r="G633" s="224"/>
      <c r="H633" s="228">
        <v>28</v>
      </c>
      <c r="I633" s="229"/>
      <c r="J633" s="224"/>
      <c r="K633" s="224"/>
      <c r="L633" s="230"/>
      <c r="M633" s="231"/>
      <c r="N633" s="232"/>
      <c r="O633" s="232"/>
      <c r="P633" s="232"/>
      <c r="Q633" s="232"/>
      <c r="R633" s="232"/>
      <c r="S633" s="232"/>
      <c r="T633" s="23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4" t="s">
        <v>161</v>
      </c>
      <c r="AU633" s="234" t="s">
        <v>82</v>
      </c>
      <c r="AV633" s="13" t="s">
        <v>82</v>
      </c>
      <c r="AW633" s="13" t="s">
        <v>33</v>
      </c>
      <c r="AX633" s="13" t="s">
        <v>72</v>
      </c>
      <c r="AY633" s="234" t="s">
        <v>145</v>
      </c>
    </row>
    <row r="634" s="13" customFormat="1">
      <c r="A634" s="13"/>
      <c r="B634" s="223"/>
      <c r="C634" s="224"/>
      <c r="D634" s="225" t="s">
        <v>161</v>
      </c>
      <c r="E634" s="226" t="s">
        <v>19</v>
      </c>
      <c r="F634" s="227" t="s">
        <v>1134</v>
      </c>
      <c r="G634" s="224"/>
      <c r="H634" s="228">
        <v>-3</v>
      </c>
      <c r="I634" s="229"/>
      <c r="J634" s="224"/>
      <c r="K634" s="224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161</v>
      </c>
      <c r="AU634" s="234" t="s">
        <v>82</v>
      </c>
      <c r="AV634" s="13" t="s">
        <v>82</v>
      </c>
      <c r="AW634" s="13" t="s">
        <v>33</v>
      </c>
      <c r="AX634" s="13" t="s">
        <v>72</v>
      </c>
      <c r="AY634" s="234" t="s">
        <v>145</v>
      </c>
    </row>
    <row r="635" s="14" customFormat="1">
      <c r="A635" s="14"/>
      <c r="B635" s="235"/>
      <c r="C635" s="236"/>
      <c r="D635" s="225" t="s">
        <v>161</v>
      </c>
      <c r="E635" s="237" t="s">
        <v>19</v>
      </c>
      <c r="F635" s="238" t="s">
        <v>1135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4" t="s">
        <v>161</v>
      </c>
      <c r="AU635" s="244" t="s">
        <v>82</v>
      </c>
      <c r="AV635" s="14" t="s">
        <v>80</v>
      </c>
      <c r="AW635" s="14" t="s">
        <v>33</v>
      </c>
      <c r="AX635" s="14" t="s">
        <v>72</v>
      </c>
      <c r="AY635" s="244" t="s">
        <v>145</v>
      </c>
    </row>
    <row r="636" s="13" customFormat="1">
      <c r="A636" s="13"/>
      <c r="B636" s="223"/>
      <c r="C636" s="224"/>
      <c r="D636" s="225" t="s">
        <v>161</v>
      </c>
      <c r="E636" s="226" t="s">
        <v>19</v>
      </c>
      <c r="F636" s="227" t="s">
        <v>1136</v>
      </c>
      <c r="G636" s="224"/>
      <c r="H636" s="228">
        <v>13.199999999999999</v>
      </c>
      <c r="I636" s="229"/>
      <c r="J636" s="224"/>
      <c r="K636" s="224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161</v>
      </c>
      <c r="AU636" s="234" t="s">
        <v>82</v>
      </c>
      <c r="AV636" s="13" t="s">
        <v>82</v>
      </c>
      <c r="AW636" s="13" t="s">
        <v>33</v>
      </c>
      <c r="AX636" s="13" t="s">
        <v>72</v>
      </c>
      <c r="AY636" s="234" t="s">
        <v>145</v>
      </c>
    </row>
    <row r="637" s="13" customFormat="1">
      <c r="A637" s="13"/>
      <c r="B637" s="223"/>
      <c r="C637" s="224"/>
      <c r="D637" s="225" t="s">
        <v>161</v>
      </c>
      <c r="E637" s="226" t="s">
        <v>19</v>
      </c>
      <c r="F637" s="227" t="s">
        <v>1137</v>
      </c>
      <c r="G637" s="224"/>
      <c r="H637" s="228">
        <v>-0.80000000000000004</v>
      </c>
      <c r="I637" s="229"/>
      <c r="J637" s="224"/>
      <c r="K637" s="224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161</v>
      </c>
      <c r="AU637" s="234" t="s">
        <v>82</v>
      </c>
      <c r="AV637" s="13" t="s">
        <v>82</v>
      </c>
      <c r="AW637" s="13" t="s">
        <v>33</v>
      </c>
      <c r="AX637" s="13" t="s">
        <v>72</v>
      </c>
      <c r="AY637" s="234" t="s">
        <v>145</v>
      </c>
    </row>
    <row r="638" s="14" customFormat="1">
      <c r="A638" s="14"/>
      <c r="B638" s="235"/>
      <c r="C638" s="236"/>
      <c r="D638" s="225" t="s">
        <v>161</v>
      </c>
      <c r="E638" s="237" t="s">
        <v>19</v>
      </c>
      <c r="F638" s="238" t="s">
        <v>1138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4" t="s">
        <v>161</v>
      </c>
      <c r="AU638" s="244" t="s">
        <v>82</v>
      </c>
      <c r="AV638" s="14" t="s">
        <v>80</v>
      </c>
      <c r="AW638" s="14" t="s">
        <v>33</v>
      </c>
      <c r="AX638" s="14" t="s">
        <v>72</v>
      </c>
      <c r="AY638" s="244" t="s">
        <v>145</v>
      </c>
    </row>
    <row r="639" s="13" customFormat="1">
      <c r="A639" s="13"/>
      <c r="B639" s="223"/>
      <c r="C639" s="224"/>
      <c r="D639" s="225" t="s">
        <v>161</v>
      </c>
      <c r="E639" s="226" t="s">
        <v>19</v>
      </c>
      <c r="F639" s="227" t="s">
        <v>1139</v>
      </c>
      <c r="G639" s="224"/>
      <c r="H639" s="228">
        <v>4.4000000000000004</v>
      </c>
      <c r="I639" s="229"/>
      <c r="J639" s="224"/>
      <c r="K639" s="224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161</v>
      </c>
      <c r="AU639" s="234" t="s">
        <v>82</v>
      </c>
      <c r="AV639" s="13" t="s">
        <v>82</v>
      </c>
      <c r="AW639" s="13" t="s">
        <v>33</v>
      </c>
      <c r="AX639" s="13" t="s">
        <v>72</v>
      </c>
      <c r="AY639" s="234" t="s">
        <v>145</v>
      </c>
    </row>
    <row r="640" s="14" customFormat="1">
      <c r="A640" s="14"/>
      <c r="B640" s="235"/>
      <c r="C640" s="236"/>
      <c r="D640" s="225" t="s">
        <v>161</v>
      </c>
      <c r="E640" s="237" t="s">
        <v>19</v>
      </c>
      <c r="F640" s="238" t="s">
        <v>543</v>
      </c>
      <c r="G640" s="236"/>
      <c r="H640" s="237" t="s">
        <v>19</v>
      </c>
      <c r="I640" s="239"/>
      <c r="J640" s="236"/>
      <c r="K640" s="236"/>
      <c r="L640" s="240"/>
      <c r="M640" s="241"/>
      <c r="N640" s="242"/>
      <c r="O640" s="242"/>
      <c r="P640" s="242"/>
      <c r="Q640" s="242"/>
      <c r="R640" s="242"/>
      <c r="S640" s="242"/>
      <c r="T640" s="24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4" t="s">
        <v>161</v>
      </c>
      <c r="AU640" s="244" t="s">
        <v>82</v>
      </c>
      <c r="AV640" s="14" t="s">
        <v>80</v>
      </c>
      <c r="AW640" s="14" t="s">
        <v>33</v>
      </c>
      <c r="AX640" s="14" t="s">
        <v>72</v>
      </c>
      <c r="AY640" s="244" t="s">
        <v>145</v>
      </c>
    </row>
    <row r="641" s="13" customFormat="1">
      <c r="A641" s="13"/>
      <c r="B641" s="223"/>
      <c r="C641" s="224"/>
      <c r="D641" s="225" t="s">
        <v>161</v>
      </c>
      <c r="E641" s="226" t="s">
        <v>19</v>
      </c>
      <c r="F641" s="227" t="s">
        <v>1140</v>
      </c>
      <c r="G641" s="224"/>
      <c r="H641" s="228">
        <v>5.4000000000000004</v>
      </c>
      <c r="I641" s="229"/>
      <c r="J641" s="224"/>
      <c r="K641" s="224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161</v>
      </c>
      <c r="AU641" s="234" t="s">
        <v>82</v>
      </c>
      <c r="AV641" s="13" t="s">
        <v>82</v>
      </c>
      <c r="AW641" s="13" t="s">
        <v>33</v>
      </c>
      <c r="AX641" s="13" t="s">
        <v>72</v>
      </c>
      <c r="AY641" s="234" t="s">
        <v>145</v>
      </c>
    </row>
    <row r="642" s="13" customFormat="1">
      <c r="A642" s="13"/>
      <c r="B642" s="223"/>
      <c r="C642" s="224"/>
      <c r="D642" s="225" t="s">
        <v>161</v>
      </c>
      <c r="E642" s="226" t="s">
        <v>19</v>
      </c>
      <c r="F642" s="227" t="s">
        <v>1137</v>
      </c>
      <c r="G642" s="224"/>
      <c r="H642" s="228">
        <v>-0.80000000000000004</v>
      </c>
      <c r="I642" s="229"/>
      <c r="J642" s="224"/>
      <c r="K642" s="224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161</v>
      </c>
      <c r="AU642" s="234" t="s">
        <v>82</v>
      </c>
      <c r="AV642" s="13" t="s">
        <v>82</v>
      </c>
      <c r="AW642" s="13" t="s">
        <v>33</v>
      </c>
      <c r="AX642" s="13" t="s">
        <v>72</v>
      </c>
      <c r="AY642" s="234" t="s">
        <v>145</v>
      </c>
    </row>
    <row r="643" s="15" customFormat="1">
      <c r="A643" s="15"/>
      <c r="B643" s="245"/>
      <c r="C643" s="246"/>
      <c r="D643" s="225" t="s">
        <v>161</v>
      </c>
      <c r="E643" s="247" t="s">
        <v>19</v>
      </c>
      <c r="F643" s="248" t="s">
        <v>176</v>
      </c>
      <c r="G643" s="246"/>
      <c r="H643" s="249">
        <v>186.90000000000001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5" t="s">
        <v>161</v>
      </c>
      <c r="AU643" s="255" t="s">
        <v>82</v>
      </c>
      <c r="AV643" s="15" t="s">
        <v>152</v>
      </c>
      <c r="AW643" s="15" t="s">
        <v>33</v>
      </c>
      <c r="AX643" s="15" t="s">
        <v>80</v>
      </c>
      <c r="AY643" s="255" t="s">
        <v>145</v>
      </c>
    </row>
    <row r="644" s="2" customFormat="1" ht="16.5" customHeight="1">
      <c r="A644" s="39"/>
      <c r="B644" s="40"/>
      <c r="C644" s="259" t="s">
        <v>1141</v>
      </c>
      <c r="D644" s="259" t="s">
        <v>462</v>
      </c>
      <c r="E644" s="260" t="s">
        <v>1142</v>
      </c>
      <c r="F644" s="261" t="s">
        <v>1143</v>
      </c>
      <c r="G644" s="262" t="s">
        <v>233</v>
      </c>
      <c r="H644" s="263">
        <v>190.63800000000001</v>
      </c>
      <c r="I644" s="264"/>
      <c r="J644" s="265">
        <f>ROUND(I644*H644,2)</f>
        <v>0</v>
      </c>
      <c r="K644" s="261" t="s">
        <v>157</v>
      </c>
      <c r="L644" s="266"/>
      <c r="M644" s="267" t="s">
        <v>19</v>
      </c>
      <c r="N644" s="268" t="s">
        <v>43</v>
      </c>
      <c r="O644" s="85"/>
      <c r="P644" s="214">
        <f>O644*H644</f>
        <v>0</v>
      </c>
      <c r="Q644" s="214">
        <v>0.00038000000000000002</v>
      </c>
      <c r="R644" s="214">
        <f>Q644*H644</f>
        <v>0.072442440000000011</v>
      </c>
      <c r="S644" s="214">
        <v>0</v>
      </c>
      <c r="T644" s="215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6" t="s">
        <v>556</v>
      </c>
      <c r="AT644" s="216" t="s">
        <v>462</v>
      </c>
      <c r="AU644" s="216" t="s">
        <v>82</v>
      </c>
      <c r="AY644" s="18" t="s">
        <v>145</v>
      </c>
      <c r="BE644" s="217">
        <f>IF(N644="základní",J644,0)</f>
        <v>0</v>
      </c>
      <c r="BF644" s="217">
        <f>IF(N644="snížená",J644,0)</f>
        <v>0</v>
      </c>
      <c r="BG644" s="217">
        <f>IF(N644="zákl. přenesená",J644,0)</f>
        <v>0</v>
      </c>
      <c r="BH644" s="217">
        <f>IF(N644="sníž. přenesená",J644,0)</f>
        <v>0</v>
      </c>
      <c r="BI644" s="217">
        <f>IF(N644="nulová",J644,0)</f>
        <v>0</v>
      </c>
      <c r="BJ644" s="18" t="s">
        <v>80</v>
      </c>
      <c r="BK644" s="217">
        <f>ROUND(I644*H644,2)</f>
        <v>0</v>
      </c>
      <c r="BL644" s="18" t="s">
        <v>265</v>
      </c>
      <c r="BM644" s="216" t="s">
        <v>1144</v>
      </c>
    </row>
    <row r="645" s="13" customFormat="1">
      <c r="A645" s="13"/>
      <c r="B645" s="223"/>
      <c r="C645" s="224"/>
      <c r="D645" s="225" t="s">
        <v>161</v>
      </c>
      <c r="E645" s="224"/>
      <c r="F645" s="227" t="s">
        <v>1145</v>
      </c>
      <c r="G645" s="224"/>
      <c r="H645" s="228">
        <v>190.63800000000001</v>
      </c>
      <c r="I645" s="229"/>
      <c r="J645" s="224"/>
      <c r="K645" s="224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161</v>
      </c>
      <c r="AU645" s="234" t="s">
        <v>82</v>
      </c>
      <c r="AV645" s="13" t="s">
        <v>82</v>
      </c>
      <c r="AW645" s="13" t="s">
        <v>4</v>
      </c>
      <c r="AX645" s="13" t="s">
        <v>80</v>
      </c>
      <c r="AY645" s="234" t="s">
        <v>145</v>
      </c>
    </row>
    <row r="646" s="2" customFormat="1" ht="16.5" customHeight="1">
      <c r="A646" s="39"/>
      <c r="B646" s="40"/>
      <c r="C646" s="205" t="s">
        <v>1146</v>
      </c>
      <c r="D646" s="205" t="s">
        <v>148</v>
      </c>
      <c r="E646" s="206" t="s">
        <v>1147</v>
      </c>
      <c r="F646" s="207" t="s">
        <v>1148</v>
      </c>
      <c r="G646" s="208" t="s">
        <v>233</v>
      </c>
      <c r="H646" s="209">
        <v>12</v>
      </c>
      <c r="I646" s="210"/>
      <c r="J646" s="211">
        <f>ROUND(I646*H646,2)</f>
        <v>0</v>
      </c>
      <c r="K646" s="207" t="s">
        <v>157</v>
      </c>
      <c r="L646" s="45"/>
      <c r="M646" s="212" t="s">
        <v>19</v>
      </c>
      <c r="N646" s="213" t="s">
        <v>43</v>
      </c>
      <c r="O646" s="85"/>
      <c r="P646" s="214">
        <f>O646*H646</f>
        <v>0</v>
      </c>
      <c r="Q646" s="214">
        <v>0</v>
      </c>
      <c r="R646" s="214">
        <f>Q646*H646</f>
        <v>0</v>
      </c>
      <c r="S646" s="214">
        <v>0</v>
      </c>
      <c r="T646" s="215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6" t="s">
        <v>265</v>
      </c>
      <c r="AT646" s="216" t="s">
        <v>148</v>
      </c>
      <c r="AU646" s="216" t="s">
        <v>82</v>
      </c>
      <c r="AY646" s="18" t="s">
        <v>145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8" t="s">
        <v>80</v>
      </c>
      <c r="BK646" s="217">
        <f>ROUND(I646*H646,2)</f>
        <v>0</v>
      </c>
      <c r="BL646" s="18" t="s">
        <v>265</v>
      </c>
      <c r="BM646" s="216" t="s">
        <v>1149</v>
      </c>
    </row>
    <row r="647" s="2" customFormat="1">
      <c r="A647" s="39"/>
      <c r="B647" s="40"/>
      <c r="C647" s="41"/>
      <c r="D647" s="218" t="s">
        <v>159</v>
      </c>
      <c r="E647" s="41"/>
      <c r="F647" s="219" t="s">
        <v>1150</v>
      </c>
      <c r="G647" s="41"/>
      <c r="H647" s="41"/>
      <c r="I647" s="220"/>
      <c r="J647" s="41"/>
      <c r="K647" s="41"/>
      <c r="L647" s="45"/>
      <c r="M647" s="221"/>
      <c r="N647" s="222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159</v>
      </c>
      <c r="AU647" s="18" t="s">
        <v>82</v>
      </c>
    </row>
    <row r="648" s="13" customFormat="1">
      <c r="A648" s="13"/>
      <c r="B648" s="223"/>
      <c r="C648" s="224"/>
      <c r="D648" s="225" t="s">
        <v>161</v>
      </c>
      <c r="E648" s="226" t="s">
        <v>19</v>
      </c>
      <c r="F648" s="227" t="s">
        <v>1151</v>
      </c>
      <c r="G648" s="224"/>
      <c r="H648" s="228">
        <v>12</v>
      </c>
      <c r="I648" s="229"/>
      <c r="J648" s="224"/>
      <c r="K648" s="224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161</v>
      </c>
      <c r="AU648" s="234" t="s">
        <v>82</v>
      </c>
      <c r="AV648" s="13" t="s">
        <v>82</v>
      </c>
      <c r="AW648" s="13" t="s">
        <v>33</v>
      </c>
      <c r="AX648" s="13" t="s">
        <v>80</v>
      </c>
      <c r="AY648" s="234" t="s">
        <v>145</v>
      </c>
    </row>
    <row r="649" s="2" customFormat="1" ht="16.5" customHeight="1">
      <c r="A649" s="39"/>
      <c r="B649" s="40"/>
      <c r="C649" s="259" t="s">
        <v>1152</v>
      </c>
      <c r="D649" s="259" t="s">
        <v>462</v>
      </c>
      <c r="E649" s="260" t="s">
        <v>1153</v>
      </c>
      <c r="F649" s="261" t="s">
        <v>1154</v>
      </c>
      <c r="G649" s="262" t="s">
        <v>233</v>
      </c>
      <c r="H649" s="263">
        <v>12.24</v>
      </c>
      <c r="I649" s="264"/>
      <c r="J649" s="265">
        <f>ROUND(I649*H649,2)</f>
        <v>0</v>
      </c>
      <c r="K649" s="261" t="s">
        <v>157</v>
      </c>
      <c r="L649" s="266"/>
      <c r="M649" s="267" t="s">
        <v>19</v>
      </c>
      <c r="N649" s="268" t="s">
        <v>43</v>
      </c>
      <c r="O649" s="85"/>
      <c r="P649" s="214">
        <f>O649*H649</f>
        <v>0</v>
      </c>
      <c r="Q649" s="214">
        <v>0.00017000000000000001</v>
      </c>
      <c r="R649" s="214">
        <f>Q649*H649</f>
        <v>0.0020808000000000003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556</v>
      </c>
      <c r="AT649" s="216" t="s">
        <v>462</v>
      </c>
      <c r="AU649" s="216" t="s">
        <v>82</v>
      </c>
      <c r="AY649" s="18" t="s">
        <v>145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80</v>
      </c>
      <c r="BK649" s="217">
        <f>ROUND(I649*H649,2)</f>
        <v>0</v>
      </c>
      <c r="BL649" s="18" t="s">
        <v>265</v>
      </c>
      <c r="BM649" s="216" t="s">
        <v>1155</v>
      </c>
    </row>
    <row r="650" s="13" customFormat="1">
      <c r="A650" s="13"/>
      <c r="B650" s="223"/>
      <c r="C650" s="224"/>
      <c r="D650" s="225" t="s">
        <v>161</v>
      </c>
      <c r="E650" s="224"/>
      <c r="F650" s="227" t="s">
        <v>1156</v>
      </c>
      <c r="G650" s="224"/>
      <c r="H650" s="228">
        <v>12.24</v>
      </c>
      <c r="I650" s="229"/>
      <c r="J650" s="224"/>
      <c r="K650" s="224"/>
      <c r="L650" s="230"/>
      <c r="M650" s="231"/>
      <c r="N650" s="232"/>
      <c r="O650" s="232"/>
      <c r="P650" s="232"/>
      <c r="Q650" s="232"/>
      <c r="R650" s="232"/>
      <c r="S650" s="232"/>
      <c r="T650" s="23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4" t="s">
        <v>161</v>
      </c>
      <c r="AU650" s="234" t="s">
        <v>82</v>
      </c>
      <c r="AV650" s="13" t="s">
        <v>82</v>
      </c>
      <c r="AW650" s="13" t="s">
        <v>4</v>
      </c>
      <c r="AX650" s="13" t="s">
        <v>80</v>
      </c>
      <c r="AY650" s="234" t="s">
        <v>145</v>
      </c>
    </row>
    <row r="651" s="2" customFormat="1" ht="24.15" customHeight="1">
      <c r="A651" s="39"/>
      <c r="B651" s="40"/>
      <c r="C651" s="205" t="s">
        <v>1157</v>
      </c>
      <c r="D651" s="205" t="s">
        <v>148</v>
      </c>
      <c r="E651" s="206" t="s">
        <v>1158</v>
      </c>
      <c r="F651" s="207" t="s">
        <v>1159</v>
      </c>
      <c r="G651" s="208" t="s">
        <v>802</v>
      </c>
      <c r="H651" s="269"/>
      <c r="I651" s="210"/>
      <c r="J651" s="211">
        <f>ROUND(I651*H651,2)</f>
        <v>0</v>
      </c>
      <c r="K651" s="207" t="s">
        <v>157</v>
      </c>
      <c r="L651" s="45"/>
      <c r="M651" s="212" t="s">
        <v>19</v>
      </c>
      <c r="N651" s="213" t="s">
        <v>43</v>
      </c>
      <c r="O651" s="85"/>
      <c r="P651" s="214">
        <f>O651*H651</f>
        <v>0</v>
      </c>
      <c r="Q651" s="214">
        <v>0</v>
      </c>
      <c r="R651" s="214">
        <f>Q651*H651</f>
        <v>0</v>
      </c>
      <c r="S651" s="214">
        <v>0</v>
      </c>
      <c r="T651" s="21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6" t="s">
        <v>265</v>
      </c>
      <c r="AT651" s="216" t="s">
        <v>148</v>
      </c>
      <c r="AU651" s="216" t="s">
        <v>82</v>
      </c>
      <c r="AY651" s="18" t="s">
        <v>145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80</v>
      </c>
      <c r="BK651" s="217">
        <f>ROUND(I651*H651,2)</f>
        <v>0</v>
      </c>
      <c r="BL651" s="18" t="s">
        <v>265</v>
      </c>
      <c r="BM651" s="216" t="s">
        <v>1160</v>
      </c>
    </row>
    <row r="652" s="2" customFormat="1">
      <c r="A652" s="39"/>
      <c r="B652" s="40"/>
      <c r="C652" s="41"/>
      <c r="D652" s="218" t="s">
        <v>159</v>
      </c>
      <c r="E652" s="41"/>
      <c r="F652" s="219" t="s">
        <v>1161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159</v>
      </c>
      <c r="AU652" s="18" t="s">
        <v>82</v>
      </c>
    </row>
    <row r="653" s="12" customFormat="1" ht="22.8" customHeight="1">
      <c r="A653" s="12"/>
      <c r="B653" s="189"/>
      <c r="C653" s="190"/>
      <c r="D653" s="191" t="s">
        <v>71</v>
      </c>
      <c r="E653" s="203" t="s">
        <v>1162</v>
      </c>
      <c r="F653" s="203" t="s">
        <v>1163</v>
      </c>
      <c r="G653" s="190"/>
      <c r="H653" s="190"/>
      <c r="I653" s="193"/>
      <c r="J653" s="204">
        <f>BK653</f>
        <v>0</v>
      </c>
      <c r="K653" s="190"/>
      <c r="L653" s="195"/>
      <c r="M653" s="196"/>
      <c r="N653" s="197"/>
      <c r="O653" s="197"/>
      <c r="P653" s="198">
        <f>SUM(P654:P694)</f>
        <v>0</v>
      </c>
      <c r="Q653" s="197"/>
      <c r="R653" s="198">
        <f>SUM(R654:R694)</f>
        <v>1.4405910000000002</v>
      </c>
      <c r="S653" s="197"/>
      <c r="T653" s="199">
        <f>SUM(T654:T694)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0" t="s">
        <v>82</v>
      </c>
      <c r="AT653" s="201" t="s">
        <v>71</v>
      </c>
      <c r="AU653" s="201" t="s">
        <v>80</v>
      </c>
      <c r="AY653" s="200" t="s">
        <v>145</v>
      </c>
      <c r="BK653" s="202">
        <f>SUM(BK654:BK694)</f>
        <v>0</v>
      </c>
    </row>
    <row r="654" s="2" customFormat="1" ht="16.5" customHeight="1">
      <c r="A654" s="39"/>
      <c r="B654" s="40"/>
      <c r="C654" s="205" t="s">
        <v>1164</v>
      </c>
      <c r="D654" s="205" t="s">
        <v>148</v>
      </c>
      <c r="E654" s="206" t="s">
        <v>1165</v>
      </c>
      <c r="F654" s="207" t="s">
        <v>1166</v>
      </c>
      <c r="G654" s="208" t="s">
        <v>156</v>
      </c>
      <c r="H654" s="209">
        <v>72.099999999999994</v>
      </c>
      <c r="I654" s="210"/>
      <c r="J654" s="211">
        <f>ROUND(I654*H654,2)</f>
        <v>0</v>
      </c>
      <c r="K654" s="207" t="s">
        <v>157</v>
      </c>
      <c r="L654" s="45"/>
      <c r="M654" s="212" t="s">
        <v>19</v>
      </c>
      <c r="N654" s="213" t="s">
        <v>43</v>
      </c>
      <c r="O654" s="85"/>
      <c r="P654" s="214">
        <f>O654*H654</f>
        <v>0</v>
      </c>
      <c r="Q654" s="214">
        <v>0.00029999999999999997</v>
      </c>
      <c r="R654" s="214">
        <f>Q654*H654</f>
        <v>0.021629999999999996</v>
      </c>
      <c r="S654" s="214">
        <v>0</v>
      </c>
      <c r="T654" s="215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16" t="s">
        <v>265</v>
      </c>
      <c r="AT654" s="216" t="s">
        <v>148</v>
      </c>
      <c r="AU654" s="216" t="s">
        <v>82</v>
      </c>
      <c r="AY654" s="18" t="s">
        <v>145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8" t="s">
        <v>80</v>
      </c>
      <c r="BK654" s="217">
        <f>ROUND(I654*H654,2)</f>
        <v>0</v>
      </c>
      <c r="BL654" s="18" t="s">
        <v>265</v>
      </c>
      <c r="BM654" s="216" t="s">
        <v>1167</v>
      </c>
    </row>
    <row r="655" s="2" customFormat="1">
      <c r="A655" s="39"/>
      <c r="B655" s="40"/>
      <c r="C655" s="41"/>
      <c r="D655" s="218" t="s">
        <v>159</v>
      </c>
      <c r="E655" s="41"/>
      <c r="F655" s="219" t="s">
        <v>1168</v>
      </c>
      <c r="G655" s="41"/>
      <c r="H655" s="41"/>
      <c r="I655" s="220"/>
      <c r="J655" s="41"/>
      <c r="K655" s="41"/>
      <c r="L655" s="45"/>
      <c r="M655" s="221"/>
      <c r="N655" s="222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159</v>
      </c>
      <c r="AU655" s="18" t="s">
        <v>82</v>
      </c>
    </row>
    <row r="656" s="14" customFormat="1">
      <c r="A656" s="14"/>
      <c r="B656" s="235"/>
      <c r="C656" s="236"/>
      <c r="D656" s="225" t="s">
        <v>161</v>
      </c>
      <c r="E656" s="237" t="s">
        <v>19</v>
      </c>
      <c r="F656" s="238" t="s">
        <v>1169</v>
      </c>
      <c r="G656" s="236"/>
      <c r="H656" s="237" t="s">
        <v>19</v>
      </c>
      <c r="I656" s="239"/>
      <c r="J656" s="236"/>
      <c r="K656" s="236"/>
      <c r="L656" s="240"/>
      <c r="M656" s="241"/>
      <c r="N656" s="242"/>
      <c r="O656" s="242"/>
      <c r="P656" s="242"/>
      <c r="Q656" s="242"/>
      <c r="R656" s="242"/>
      <c r="S656" s="242"/>
      <c r="T656" s="24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4" t="s">
        <v>161</v>
      </c>
      <c r="AU656" s="244" t="s">
        <v>82</v>
      </c>
      <c r="AV656" s="14" t="s">
        <v>80</v>
      </c>
      <c r="AW656" s="14" t="s">
        <v>33</v>
      </c>
      <c r="AX656" s="14" t="s">
        <v>72</v>
      </c>
      <c r="AY656" s="244" t="s">
        <v>145</v>
      </c>
    </row>
    <row r="657" s="14" customFormat="1">
      <c r="A657" s="14"/>
      <c r="B657" s="235"/>
      <c r="C657" s="236"/>
      <c r="D657" s="225" t="s">
        <v>161</v>
      </c>
      <c r="E657" s="237" t="s">
        <v>19</v>
      </c>
      <c r="F657" s="238" t="s">
        <v>357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4" t="s">
        <v>161</v>
      </c>
      <c r="AU657" s="244" t="s">
        <v>82</v>
      </c>
      <c r="AV657" s="14" t="s">
        <v>80</v>
      </c>
      <c r="AW657" s="14" t="s">
        <v>33</v>
      </c>
      <c r="AX657" s="14" t="s">
        <v>72</v>
      </c>
      <c r="AY657" s="244" t="s">
        <v>145</v>
      </c>
    </row>
    <row r="658" s="13" customFormat="1">
      <c r="A658" s="13"/>
      <c r="B658" s="223"/>
      <c r="C658" s="224"/>
      <c r="D658" s="225" t="s">
        <v>161</v>
      </c>
      <c r="E658" s="226" t="s">
        <v>19</v>
      </c>
      <c r="F658" s="227" t="s">
        <v>1170</v>
      </c>
      <c r="G658" s="224"/>
      <c r="H658" s="228">
        <v>28.399999999999999</v>
      </c>
      <c r="I658" s="229"/>
      <c r="J658" s="224"/>
      <c r="K658" s="224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161</v>
      </c>
      <c r="AU658" s="234" t="s">
        <v>82</v>
      </c>
      <c r="AV658" s="13" t="s">
        <v>82</v>
      </c>
      <c r="AW658" s="13" t="s">
        <v>33</v>
      </c>
      <c r="AX658" s="13" t="s">
        <v>72</v>
      </c>
      <c r="AY658" s="234" t="s">
        <v>145</v>
      </c>
    </row>
    <row r="659" s="13" customFormat="1">
      <c r="A659" s="13"/>
      <c r="B659" s="223"/>
      <c r="C659" s="224"/>
      <c r="D659" s="225" t="s">
        <v>161</v>
      </c>
      <c r="E659" s="226" t="s">
        <v>19</v>
      </c>
      <c r="F659" s="227" t="s">
        <v>1171</v>
      </c>
      <c r="G659" s="224"/>
      <c r="H659" s="228">
        <v>12</v>
      </c>
      <c r="I659" s="229"/>
      <c r="J659" s="224"/>
      <c r="K659" s="224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161</v>
      </c>
      <c r="AU659" s="234" t="s">
        <v>82</v>
      </c>
      <c r="AV659" s="13" t="s">
        <v>82</v>
      </c>
      <c r="AW659" s="13" t="s">
        <v>33</v>
      </c>
      <c r="AX659" s="13" t="s">
        <v>72</v>
      </c>
      <c r="AY659" s="234" t="s">
        <v>145</v>
      </c>
    </row>
    <row r="660" s="13" customFormat="1">
      <c r="A660" s="13"/>
      <c r="B660" s="223"/>
      <c r="C660" s="224"/>
      <c r="D660" s="225" t="s">
        <v>161</v>
      </c>
      <c r="E660" s="226" t="s">
        <v>19</v>
      </c>
      <c r="F660" s="227" t="s">
        <v>1172</v>
      </c>
      <c r="G660" s="224"/>
      <c r="H660" s="228">
        <v>-7.2000000000000002</v>
      </c>
      <c r="I660" s="229"/>
      <c r="J660" s="224"/>
      <c r="K660" s="224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161</v>
      </c>
      <c r="AU660" s="234" t="s">
        <v>82</v>
      </c>
      <c r="AV660" s="13" t="s">
        <v>82</v>
      </c>
      <c r="AW660" s="13" t="s">
        <v>33</v>
      </c>
      <c r="AX660" s="13" t="s">
        <v>72</v>
      </c>
      <c r="AY660" s="234" t="s">
        <v>145</v>
      </c>
    </row>
    <row r="661" s="14" customFormat="1">
      <c r="A661" s="14"/>
      <c r="B661" s="235"/>
      <c r="C661" s="236"/>
      <c r="D661" s="225" t="s">
        <v>161</v>
      </c>
      <c r="E661" s="237" t="s">
        <v>19</v>
      </c>
      <c r="F661" s="238" t="s">
        <v>208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4" t="s">
        <v>161</v>
      </c>
      <c r="AU661" s="244" t="s">
        <v>82</v>
      </c>
      <c r="AV661" s="14" t="s">
        <v>80</v>
      </c>
      <c r="AW661" s="14" t="s">
        <v>33</v>
      </c>
      <c r="AX661" s="14" t="s">
        <v>72</v>
      </c>
      <c r="AY661" s="244" t="s">
        <v>145</v>
      </c>
    </row>
    <row r="662" s="13" customFormat="1">
      <c r="A662" s="13"/>
      <c r="B662" s="223"/>
      <c r="C662" s="224"/>
      <c r="D662" s="225" t="s">
        <v>161</v>
      </c>
      <c r="E662" s="226" t="s">
        <v>19</v>
      </c>
      <c r="F662" s="227" t="s">
        <v>1173</v>
      </c>
      <c r="G662" s="224"/>
      <c r="H662" s="228">
        <v>24</v>
      </c>
      <c r="I662" s="229"/>
      <c r="J662" s="224"/>
      <c r="K662" s="224"/>
      <c r="L662" s="230"/>
      <c r="M662" s="231"/>
      <c r="N662" s="232"/>
      <c r="O662" s="232"/>
      <c r="P662" s="232"/>
      <c r="Q662" s="232"/>
      <c r="R662" s="232"/>
      <c r="S662" s="232"/>
      <c r="T662" s="23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4" t="s">
        <v>161</v>
      </c>
      <c r="AU662" s="234" t="s">
        <v>82</v>
      </c>
      <c r="AV662" s="13" t="s">
        <v>82</v>
      </c>
      <c r="AW662" s="13" t="s">
        <v>33</v>
      </c>
      <c r="AX662" s="13" t="s">
        <v>72</v>
      </c>
      <c r="AY662" s="234" t="s">
        <v>145</v>
      </c>
    </row>
    <row r="663" s="13" customFormat="1">
      <c r="A663" s="13"/>
      <c r="B663" s="223"/>
      <c r="C663" s="224"/>
      <c r="D663" s="225" t="s">
        <v>161</v>
      </c>
      <c r="E663" s="226" t="s">
        <v>19</v>
      </c>
      <c r="F663" s="227" t="s">
        <v>1174</v>
      </c>
      <c r="G663" s="224"/>
      <c r="H663" s="228">
        <v>20</v>
      </c>
      <c r="I663" s="229"/>
      <c r="J663" s="224"/>
      <c r="K663" s="224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161</v>
      </c>
      <c r="AU663" s="234" t="s">
        <v>82</v>
      </c>
      <c r="AV663" s="13" t="s">
        <v>82</v>
      </c>
      <c r="AW663" s="13" t="s">
        <v>33</v>
      </c>
      <c r="AX663" s="13" t="s">
        <v>72</v>
      </c>
      <c r="AY663" s="234" t="s">
        <v>145</v>
      </c>
    </row>
    <row r="664" s="13" customFormat="1">
      <c r="A664" s="13"/>
      <c r="B664" s="223"/>
      <c r="C664" s="224"/>
      <c r="D664" s="225" t="s">
        <v>161</v>
      </c>
      <c r="E664" s="226" t="s">
        <v>19</v>
      </c>
      <c r="F664" s="227" t="s">
        <v>1172</v>
      </c>
      <c r="G664" s="224"/>
      <c r="H664" s="228">
        <v>-7.2000000000000002</v>
      </c>
      <c r="I664" s="229"/>
      <c r="J664" s="224"/>
      <c r="K664" s="224"/>
      <c r="L664" s="230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4" t="s">
        <v>161</v>
      </c>
      <c r="AU664" s="234" t="s">
        <v>82</v>
      </c>
      <c r="AV664" s="13" t="s">
        <v>82</v>
      </c>
      <c r="AW664" s="13" t="s">
        <v>33</v>
      </c>
      <c r="AX664" s="13" t="s">
        <v>72</v>
      </c>
      <c r="AY664" s="234" t="s">
        <v>145</v>
      </c>
    </row>
    <row r="665" s="14" customFormat="1">
      <c r="A665" s="14"/>
      <c r="B665" s="235"/>
      <c r="C665" s="236"/>
      <c r="D665" s="225" t="s">
        <v>161</v>
      </c>
      <c r="E665" s="237" t="s">
        <v>19</v>
      </c>
      <c r="F665" s="238" t="s">
        <v>1175</v>
      </c>
      <c r="G665" s="236"/>
      <c r="H665" s="237" t="s">
        <v>19</v>
      </c>
      <c r="I665" s="239"/>
      <c r="J665" s="236"/>
      <c r="K665" s="236"/>
      <c r="L665" s="240"/>
      <c r="M665" s="241"/>
      <c r="N665" s="242"/>
      <c r="O665" s="242"/>
      <c r="P665" s="242"/>
      <c r="Q665" s="242"/>
      <c r="R665" s="242"/>
      <c r="S665" s="242"/>
      <c r="T665" s="24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4" t="s">
        <v>161</v>
      </c>
      <c r="AU665" s="244" t="s">
        <v>82</v>
      </c>
      <c r="AV665" s="14" t="s">
        <v>80</v>
      </c>
      <c r="AW665" s="14" t="s">
        <v>33</v>
      </c>
      <c r="AX665" s="14" t="s">
        <v>72</v>
      </c>
      <c r="AY665" s="244" t="s">
        <v>145</v>
      </c>
    </row>
    <row r="666" s="13" customFormat="1">
      <c r="A666" s="13"/>
      <c r="B666" s="223"/>
      <c r="C666" s="224"/>
      <c r="D666" s="225" t="s">
        <v>161</v>
      </c>
      <c r="E666" s="226" t="s">
        <v>19</v>
      </c>
      <c r="F666" s="227" t="s">
        <v>1176</v>
      </c>
      <c r="G666" s="224"/>
      <c r="H666" s="228">
        <v>2.1000000000000001</v>
      </c>
      <c r="I666" s="229"/>
      <c r="J666" s="224"/>
      <c r="K666" s="224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161</v>
      </c>
      <c r="AU666" s="234" t="s">
        <v>82</v>
      </c>
      <c r="AV666" s="13" t="s">
        <v>82</v>
      </c>
      <c r="AW666" s="13" t="s">
        <v>33</v>
      </c>
      <c r="AX666" s="13" t="s">
        <v>72</v>
      </c>
      <c r="AY666" s="234" t="s">
        <v>145</v>
      </c>
    </row>
    <row r="667" s="15" customFormat="1">
      <c r="A667" s="15"/>
      <c r="B667" s="245"/>
      <c r="C667" s="246"/>
      <c r="D667" s="225" t="s">
        <v>161</v>
      </c>
      <c r="E667" s="247" t="s">
        <v>19</v>
      </c>
      <c r="F667" s="248" t="s">
        <v>176</v>
      </c>
      <c r="G667" s="246"/>
      <c r="H667" s="249">
        <v>72.099999999999994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5" t="s">
        <v>161</v>
      </c>
      <c r="AU667" s="255" t="s">
        <v>82</v>
      </c>
      <c r="AV667" s="15" t="s">
        <v>152</v>
      </c>
      <c r="AW667" s="15" t="s">
        <v>33</v>
      </c>
      <c r="AX667" s="15" t="s">
        <v>80</v>
      </c>
      <c r="AY667" s="255" t="s">
        <v>145</v>
      </c>
    </row>
    <row r="668" s="2" customFormat="1" ht="16.5" customHeight="1">
      <c r="A668" s="39"/>
      <c r="B668" s="40"/>
      <c r="C668" s="205" t="s">
        <v>1177</v>
      </c>
      <c r="D668" s="205" t="s">
        <v>148</v>
      </c>
      <c r="E668" s="206" t="s">
        <v>1178</v>
      </c>
      <c r="F668" s="207" t="s">
        <v>1179</v>
      </c>
      <c r="G668" s="208" t="s">
        <v>156</v>
      </c>
      <c r="H668" s="209">
        <v>11.880000000000001</v>
      </c>
      <c r="I668" s="210"/>
      <c r="J668" s="211">
        <f>ROUND(I668*H668,2)</f>
        <v>0</v>
      </c>
      <c r="K668" s="207" t="s">
        <v>157</v>
      </c>
      <c r="L668" s="45"/>
      <c r="M668" s="212" t="s">
        <v>19</v>
      </c>
      <c r="N668" s="213" t="s">
        <v>43</v>
      </c>
      <c r="O668" s="85"/>
      <c r="P668" s="214">
        <f>O668*H668</f>
        <v>0</v>
      </c>
      <c r="Q668" s="214">
        <v>0.0015</v>
      </c>
      <c r="R668" s="214">
        <f>Q668*H668</f>
        <v>0.017820000000000003</v>
      </c>
      <c r="S668" s="214">
        <v>0</v>
      </c>
      <c r="T668" s="215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16" t="s">
        <v>265</v>
      </c>
      <c r="AT668" s="216" t="s">
        <v>148</v>
      </c>
      <c r="AU668" s="216" t="s">
        <v>82</v>
      </c>
      <c r="AY668" s="18" t="s">
        <v>145</v>
      </c>
      <c r="BE668" s="217">
        <f>IF(N668="základní",J668,0)</f>
        <v>0</v>
      </c>
      <c r="BF668" s="217">
        <f>IF(N668="snížená",J668,0)</f>
        <v>0</v>
      </c>
      <c r="BG668" s="217">
        <f>IF(N668="zákl. přenesená",J668,0)</f>
        <v>0</v>
      </c>
      <c r="BH668" s="217">
        <f>IF(N668="sníž. přenesená",J668,0)</f>
        <v>0</v>
      </c>
      <c r="BI668" s="217">
        <f>IF(N668="nulová",J668,0)</f>
        <v>0</v>
      </c>
      <c r="BJ668" s="18" t="s">
        <v>80</v>
      </c>
      <c r="BK668" s="217">
        <f>ROUND(I668*H668,2)</f>
        <v>0</v>
      </c>
      <c r="BL668" s="18" t="s">
        <v>265</v>
      </c>
      <c r="BM668" s="216" t="s">
        <v>1180</v>
      </c>
    </row>
    <row r="669" s="2" customFormat="1">
      <c r="A669" s="39"/>
      <c r="B669" s="40"/>
      <c r="C669" s="41"/>
      <c r="D669" s="218" t="s">
        <v>159</v>
      </c>
      <c r="E669" s="41"/>
      <c r="F669" s="219" t="s">
        <v>1181</v>
      </c>
      <c r="G669" s="41"/>
      <c r="H669" s="41"/>
      <c r="I669" s="220"/>
      <c r="J669" s="41"/>
      <c r="K669" s="41"/>
      <c r="L669" s="45"/>
      <c r="M669" s="221"/>
      <c r="N669" s="222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159</v>
      </c>
      <c r="AU669" s="18" t="s">
        <v>82</v>
      </c>
    </row>
    <row r="670" s="14" customFormat="1">
      <c r="A670" s="14"/>
      <c r="B670" s="235"/>
      <c r="C670" s="236"/>
      <c r="D670" s="225" t="s">
        <v>161</v>
      </c>
      <c r="E670" s="237" t="s">
        <v>19</v>
      </c>
      <c r="F670" s="238" t="s">
        <v>1182</v>
      </c>
      <c r="G670" s="236"/>
      <c r="H670" s="237" t="s">
        <v>19</v>
      </c>
      <c r="I670" s="239"/>
      <c r="J670" s="236"/>
      <c r="K670" s="236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161</v>
      </c>
      <c r="AU670" s="244" t="s">
        <v>82</v>
      </c>
      <c r="AV670" s="14" t="s">
        <v>80</v>
      </c>
      <c r="AW670" s="14" t="s">
        <v>33</v>
      </c>
      <c r="AX670" s="14" t="s">
        <v>72</v>
      </c>
      <c r="AY670" s="244" t="s">
        <v>145</v>
      </c>
    </row>
    <row r="671" s="13" customFormat="1">
      <c r="A671" s="13"/>
      <c r="B671" s="223"/>
      <c r="C671" s="224"/>
      <c r="D671" s="225" t="s">
        <v>161</v>
      </c>
      <c r="E671" s="226" t="s">
        <v>19</v>
      </c>
      <c r="F671" s="227" t="s">
        <v>1183</v>
      </c>
      <c r="G671" s="224"/>
      <c r="H671" s="228">
        <v>11.880000000000001</v>
      </c>
      <c r="I671" s="229"/>
      <c r="J671" s="224"/>
      <c r="K671" s="224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161</v>
      </c>
      <c r="AU671" s="234" t="s">
        <v>82</v>
      </c>
      <c r="AV671" s="13" t="s">
        <v>82</v>
      </c>
      <c r="AW671" s="13" t="s">
        <v>33</v>
      </c>
      <c r="AX671" s="13" t="s">
        <v>80</v>
      </c>
      <c r="AY671" s="234" t="s">
        <v>145</v>
      </c>
    </row>
    <row r="672" s="2" customFormat="1" ht="24.15" customHeight="1">
      <c r="A672" s="39"/>
      <c r="B672" s="40"/>
      <c r="C672" s="205" t="s">
        <v>1184</v>
      </c>
      <c r="D672" s="205" t="s">
        <v>148</v>
      </c>
      <c r="E672" s="206" t="s">
        <v>1185</v>
      </c>
      <c r="F672" s="207" t="s">
        <v>1186</v>
      </c>
      <c r="G672" s="208" t="s">
        <v>156</v>
      </c>
      <c r="H672" s="209">
        <v>72.099999999999994</v>
      </c>
      <c r="I672" s="210"/>
      <c r="J672" s="211">
        <f>ROUND(I672*H672,2)</f>
        <v>0</v>
      </c>
      <c r="K672" s="207" t="s">
        <v>157</v>
      </c>
      <c r="L672" s="45"/>
      <c r="M672" s="212" t="s">
        <v>19</v>
      </c>
      <c r="N672" s="213" t="s">
        <v>43</v>
      </c>
      <c r="O672" s="85"/>
      <c r="P672" s="214">
        <f>O672*H672</f>
        <v>0</v>
      </c>
      <c r="Q672" s="214">
        <v>0.0053</v>
      </c>
      <c r="R672" s="214">
        <f>Q672*H672</f>
        <v>0.38212999999999997</v>
      </c>
      <c r="S672" s="214">
        <v>0</v>
      </c>
      <c r="T672" s="215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16" t="s">
        <v>265</v>
      </c>
      <c r="AT672" s="216" t="s">
        <v>148</v>
      </c>
      <c r="AU672" s="216" t="s">
        <v>82</v>
      </c>
      <c r="AY672" s="18" t="s">
        <v>145</v>
      </c>
      <c r="BE672" s="217">
        <f>IF(N672="základní",J672,0)</f>
        <v>0</v>
      </c>
      <c r="BF672" s="217">
        <f>IF(N672="snížená",J672,0)</f>
        <v>0</v>
      </c>
      <c r="BG672" s="217">
        <f>IF(N672="zákl. přenesená",J672,0)</f>
        <v>0</v>
      </c>
      <c r="BH672" s="217">
        <f>IF(N672="sníž. přenesená",J672,0)</f>
        <v>0</v>
      </c>
      <c r="BI672" s="217">
        <f>IF(N672="nulová",J672,0)</f>
        <v>0</v>
      </c>
      <c r="BJ672" s="18" t="s">
        <v>80</v>
      </c>
      <c r="BK672" s="217">
        <f>ROUND(I672*H672,2)</f>
        <v>0</v>
      </c>
      <c r="BL672" s="18" t="s">
        <v>265</v>
      </c>
      <c r="BM672" s="216" t="s">
        <v>1187</v>
      </c>
    </row>
    <row r="673" s="2" customFormat="1">
      <c r="A673" s="39"/>
      <c r="B673" s="40"/>
      <c r="C673" s="41"/>
      <c r="D673" s="218" t="s">
        <v>159</v>
      </c>
      <c r="E673" s="41"/>
      <c r="F673" s="219" t="s">
        <v>1188</v>
      </c>
      <c r="G673" s="41"/>
      <c r="H673" s="41"/>
      <c r="I673" s="220"/>
      <c r="J673" s="41"/>
      <c r="K673" s="41"/>
      <c r="L673" s="45"/>
      <c r="M673" s="221"/>
      <c r="N673" s="222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159</v>
      </c>
      <c r="AU673" s="18" t="s">
        <v>82</v>
      </c>
    </row>
    <row r="674" s="2" customFormat="1" ht="16.5" customHeight="1">
      <c r="A674" s="39"/>
      <c r="B674" s="40"/>
      <c r="C674" s="259" t="s">
        <v>1189</v>
      </c>
      <c r="D674" s="259" t="s">
        <v>462</v>
      </c>
      <c r="E674" s="260" t="s">
        <v>1190</v>
      </c>
      <c r="F674" s="261" t="s">
        <v>1191</v>
      </c>
      <c r="G674" s="262" t="s">
        <v>156</v>
      </c>
      <c r="H674" s="263">
        <v>79.310000000000002</v>
      </c>
      <c r="I674" s="264"/>
      <c r="J674" s="265">
        <f>ROUND(I674*H674,2)</f>
        <v>0</v>
      </c>
      <c r="K674" s="261" t="s">
        <v>157</v>
      </c>
      <c r="L674" s="266"/>
      <c r="M674" s="267" t="s">
        <v>19</v>
      </c>
      <c r="N674" s="268" t="s">
        <v>43</v>
      </c>
      <c r="O674" s="85"/>
      <c r="P674" s="214">
        <f>O674*H674</f>
        <v>0</v>
      </c>
      <c r="Q674" s="214">
        <v>0.0126</v>
      </c>
      <c r="R674" s="214">
        <f>Q674*H674</f>
        <v>0.99930600000000003</v>
      </c>
      <c r="S674" s="214">
        <v>0</v>
      </c>
      <c r="T674" s="21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6" t="s">
        <v>556</v>
      </c>
      <c r="AT674" s="216" t="s">
        <v>462</v>
      </c>
      <c r="AU674" s="216" t="s">
        <v>82</v>
      </c>
      <c r="AY674" s="18" t="s">
        <v>145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8" t="s">
        <v>80</v>
      </c>
      <c r="BK674" s="217">
        <f>ROUND(I674*H674,2)</f>
        <v>0</v>
      </c>
      <c r="BL674" s="18" t="s">
        <v>265</v>
      </c>
      <c r="BM674" s="216" t="s">
        <v>1192</v>
      </c>
    </row>
    <row r="675" s="13" customFormat="1">
      <c r="A675" s="13"/>
      <c r="B675" s="223"/>
      <c r="C675" s="224"/>
      <c r="D675" s="225" t="s">
        <v>161</v>
      </c>
      <c r="E675" s="224"/>
      <c r="F675" s="227" t="s">
        <v>1193</v>
      </c>
      <c r="G675" s="224"/>
      <c r="H675" s="228">
        <v>79.310000000000002</v>
      </c>
      <c r="I675" s="229"/>
      <c r="J675" s="224"/>
      <c r="K675" s="224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161</v>
      </c>
      <c r="AU675" s="234" t="s">
        <v>82</v>
      </c>
      <c r="AV675" s="13" t="s">
        <v>82</v>
      </c>
      <c r="AW675" s="13" t="s">
        <v>4</v>
      </c>
      <c r="AX675" s="13" t="s">
        <v>80</v>
      </c>
      <c r="AY675" s="234" t="s">
        <v>145</v>
      </c>
    </row>
    <row r="676" s="2" customFormat="1" ht="16.5" customHeight="1">
      <c r="A676" s="39"/>
      <c r="B676" s="40"/>
      <c r="C676" s="205" t="s">
        <v>1194</v>
      </c>
      <c r="D676" s="205" t="s">
        <v>148</v>
      </c>
      <c r="E676" s="206" t="s">
        <v>1195</v>
      </c>
      <c r="F676" s="207" t="s">
        <v>1196</v>
      </c>
      <c r="G676" s="208" t="s">
        <v>233</v>
      </c>
      <c r="H676" s="209">
        <v>4</v>
      </c>
      <c r="I676" s="210"/>
      <c r="J676" s="211">
        <f>ROUND(I676*H676,2)</f>
        <v>0</v>
      </c>
      <c r="K676" s="207" t="s">
        <v>157</v>
      </c>
      <c r="L676" s="45"/>
      <c r="M676" s="212" t="s">
        <v>19</v>
      </c>
      <c r="N676" s="213" t="s">
        <v>43</v>
      </c>
      <c r="O676" s="85"/>
      <c r="P676" s="214">
        <f>O676*H676</f>
        <v>0</v>
      </c>
      <c r="Q676" s="214">
        <v>0.00055000000000000003</v>
      </c>
      <c r="R676" s="214">
        <f>Q676*H676</f>
        <v>0.0022000000000000001</v>
      </c>
      <c r="S676" s="214">
        <v>0</v>
      </c>
      <c r="T676" s="21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6" t="s">
        <v>265</v>
      </c>
      <c r="AT676" s="216" t="s">
        <v>148</v>
      </c>
      <c r="AU676" s="216" t="s">
        <v>82</v>
      </c>
      <c r="AY676" s="18" t="s">
        <v>145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8" t="s">
        <v>80</v>
      </c>
      <c r="BK676" s="217">
        <f>ROUND(I676*H676,2)</f>
        <v>0</v>
      </c>
      <c r="BL676" s="18" t="s">
        <v>265</v>
      </c>
      <c r="BM676" s="216" t="s">
        <v>1197</v>
      </c>
    </row>
    <row r="677" s="2" customFormat="1">
      <c r="A677" s="39"/>
      <c r="B677" s="40"/>
      <c r="C677" s="41"/>
      <c r="D677" s="218" t="s">
        <v>159</v>
      </c>
      <c r="E677" s="41"/>
      <c r="F677" s="219" t="s">
        <v>1198</v>
      </c>
      <c r="G677" s="41"/>
      <c r="H677" s="41"/>
      <c r="I677" s="220"/>
      <c r="J677" s="41"/>
      <c r="K677" s="41"/>
      <c r="L677" s="45"/>
      <c r="M677" s="221"/>
      <c r="N677" s="22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159</v>
      </c>
      <c r="AU677" s="18" t="s">
        <v>82</v>
      </c>
    </row>
    <row r="678" s="13" customFormat="1">
      <c r="A678" s="13"/>
      <c r="B678" s="223"/>
      <c r="C678" s="224"/>
      <c r="D678" s="225" t="s">
        <v>161</v>
      </c>
      <c r="E678" s="226" t="s">
        <v>19</v>
      </c>
      <c r="F678" s="227" t="s">
        <v>1199</v>
      </c>
      <c r="G678" s="224"/>
      <c r="H678" s="228">
        <v>4</v>
      </c>
      <c r="I678" s="229"/>
      <c r="J678" s="224"/>
      <c r="K678" s="224"/>
      <c r="L678" s="230"/>
      <c r="M678" s="231"/>
      <c r="N678" s="232"/>
      <c r="O678" s="232"/>
      <c r="P678" s="232"/>
      <c r="Q678" s="232"/>
      <c r="R678" s="232"/>
      <c r="S678" s="232"/>
      <c r="T678" s="23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4" t="s">
        <v>161</v>
      </c>
      <c r="AU678" s="234" t="s">
        <v>82</v>
      </c>
      <c r="AV678" s="13" t="s">
        <v>82</v>
      </c>
      <c r="AW678" s="13" t="s">
        <v>33</v>
      </c>
      <c r="AX678" s="13" t="s">
        <v>80</v>
      </c>
      <c r="AY678" s="234" t="s">
        <v>145</v>
      </c>
    </row>
    <row r="679" s="2" customFormat="1" ht="16.5" customHeight="1">
      <c r="A679" s="39"/>
      <c r="B679" s="40"/>
      <c r="C679" s="205" t="s">
        <v>1200</v>
      </c>
      <c r="D679" s="205" t="s">
        <v>148</v>
      </c>
      <c r="E679" s="206" t="s">
        <v>1201</v>
      </c>
      <c r="F679" s="207" t="s">
        <v>1202</v>
      </c>
      <c r="G679" s="208" t="s">
        <v>233</v>
      </c>
      <c r="H679" s="209">
        <v>27.800000000000001</v>
      </c>
      <c r="I679" s="210"/>
      <c r="J679" s="211">
        <f>ROUND(I679*H679,2)</f>
        <v>0</v>
      </c>
      <c r="K679" s="207" t="s">
        <v>157</v>
      </c>
      <c r="L679" s="45"/>
      <c r="M679" s="212" t="s">
        <v>19</v>
      </c>
      <c r="N679" s="213" t="s">
        <v>43</v>
      </c>
      <c r="O679" s="85"/>
      <c r="P679" s="214">
        <f>O679*H679</f>
        <v>0</v>
      </c>
      <c r="Q679" s="214">
        <v>0.00050000000000000001</v>
      </c>
      <c r="R679" s="214">
        <f>Q679*H679</f>
        <v>0.013900000000000001</v>
      </c>
      <c r="S679" s="214">
        <v>0</v>
      </c>
      <c r="T679" s="21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16" t="s">
        <v>265</v>
      </c>
      <c r="AT679" s="216" t="s">
        <v>148</v>
      </c>
      <c r="AU679" s="216" t="s">
        <v>82</v>
      </c>
      <c r="AY679" s="18" t="s">
        <v>145</v>
      </c>
      <c r="BE679" s="217">
        <f>IF(N679="základní",J679,0)</f>
        <v>0</v>
      </c>
      <c r="BF679" s="217">
        <f>IF(N679="snížená",J679,0)</f>
        <v>0</v>
      </c>
      <c r="BG679" s="217">
        <f>IF(N679="zákl. přenesená",J679,0)</f>
        <v>0</v>
      </c>
      <c r="BH679" s="217">
        <f>IF(N679="sníž. přenesená",J679,0)</f>
        <v>0</v>
      </c>
      <c r="BI679" s="217">
        <f>IF(N679="nulová",J679,0)</f>
        <v>0</v>
      </c>
      <c r="BJ679" s="18" t="s">
        <v>80</v>
      </c>
      <c r="BK679" s="217">
        <f>ROUND(I679*H679,2)</f>
        <v>0</v>
      </c>
      <c r="BL679" s="18" t="s">
        <v>265</v>
      </c>
      <c r="BM679" s="216" t="s">
        <v>1203</v>
      </c>
    </row>
    <row r="680" s="2" customFormat="1">
      <c r="A680" s="39"/>
      <c r="B680" s="40"/>
      <c r="C680" s="41"/>
      <c r="D680" s="218" t="s">
        <v>159</v>
      </c>
      <c r="E680" s="41"/>
      <c r="F680" s="219" t="s">
        <v>1204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159</v>
      </c>
      <c r="AU680" s="18" t="s">
        <v>82</v>
      </c>
    </row>
    <row r="681" s="14" customFormat="1">
      <c r="A681" s="14"/>
      <c r="B681" s="235"/>
      <c r="C681" s="236"/>
      <c r="D681" s="225" t="s">
        <v>161</v>
      </c>
      <c r="E681" s="237" t="s">
        <v>19</v>
      </c>
      <c r="F681" s="238" t="s">
        <v>1169</v>
      </c>
      <c r="G681" s="236"/>
      <c r="H681" s="237" t="s">
        <v>19</v>
      </c>
      <c r="I681" s="239"/>
      <c r="J681" s="236"/>
      <c r="K681" s="236"/>
      <c r="L681" s="240"/>
      <c r="M681" s="241"/>
      <c r="N681" s="242"/>
      <c r="O681" s="242"/>
      <c r="P681" s="242"/>
      <c r="Q681" s="242"/>
      <c r="R681" s="242"/>
      <c r="S681" s="242"/>
      <c r="T681" s="24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4" t="s">
        <v>161</v>
      </c>
      <c r="AU681" s="244" t="s">
        <v>82</v>
      </c>
      <c r="AV681" s="14" t="s">
        <v>80</v>
      </c>
      <c r="AW681" s="14" t="s">
        <v>33</v>
      </c>
      <c r="AX681" s="14" t="s">
        <v>72</v>
      </c>
      <c r="AY681" s="244" t="s">
        <v>145</v>
      </c>
    </row>
    <row r="682" s="14" customFormat="1">
      <c r="A682" s="14"/>
      <c r="B682" s="235"/>
      <c r="C682" s="236"/>
      <c r="D682" s="225" t="s">
        <v>161</v>
      </c>
      <c r="E682" s="237" t="s">
        <v>19</v>
      </c>
      <c r="F682" s="238" t="s">
        <v>357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4" t="s">
        <v>161</v>
      </c>
      <c r="AU682" s="244" t="s">
        <v>82</v>
      </c>
      <c r="AV682" s="14" t="s">
        <v>80</v>
      </c>
      <c r="AW682" s="14" t="s">
        <v>33</v>
      </c>
      <c r="AX682" s="14" t="s">
        <v>72</v>
      </c>
      <c r="AY682" s="244" t="s">
        <v>145</v>
      </c>
    </row>
    <row r="683" s="13" customFormat="1">
      <c r="A683" s="13"/>
      <c r="B683" s="223"/>
      <c r="C683" s="224"/>
      <c r="D683" s="225" t="s">
        <v>161</v>
      </c>
      <c r="E683" s="226" t="s">
        <v>19</v>
      </c>
      <c r="F683" s="227" t="s">
        <v>1205</v>
      </c>
      <c r="G683" s="224"/>
      <c r="H683" s="228">
        <v>14.199999999999999</v>
      </c>
      <c r="I683" s="229"/>
      <c r="J683" s="224"/>
      <c r="K683" s="224"/>
      <c r="L683" s="230"/>
      <c r="M683" s="231"/>
      <c r="N683" s="232"/>
      <c r="O683" s="232"/>
      <c r="P683" s="232"/>
      <c r="Q683" s="232"/>
      <c r="R683" s="232"/>
      <c r="S683" s="232"/>
      <c r="T683" s="23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4" t="s">
        <v>161</v>
      </c>
      <c r="AU683" s="234" t="s">
        <v>82</v>
      </c>
      <c r="AV683" s="13" t="s">
        <v>82</v>
      </c>
      <c r="AW683" s="13" t="s">
        <v>33</v>
      </c>
      <c r="AX683" s="13" t="s">
        <v>72</v>
      </c>
      <c r="AY683" s="234" t="s">
        <v>145</v>
      </c>
    </row>
    <row r="684" s="13" customFormat="1">
      <c r="A684" s="13"/>
      <c r="B684" s="223"/>
      <c r="C684" s="224"/>
      <c r="D684" s="225" t="s">
        <v>161</v>
      </c>
      <c r="E684" s="226" t="s">
        <v>19</v>
      </c>
      <c r="F684" s="227" t="s">
        <v>1206</v>
      </c>
      <c r="G684" s="224"/>
      <c r="H684" s="228">
        <v>6</v>
      </c>
      <c r="I684" s="229"/>
      <c r="J684" s="224"/>
      <c r="K684" s="224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161</v>
      </c>
      <c r="AU684" s="234" t="s">
        <v>82</v>
      </c>
      <c r="AV684" s="13" t="s">
        <v>82</v>
      </c>
      <c r="AW684" s="13" t="s">
        <v>33</v>
      </c>
      <c r="AX684" s="13" t="s">
        <v>72</v>
      </c>
      <c r="AY684" s="234" t="s">
        <v>145</v>
      </c>
    </row>
    <row r="685" s="13" customFormat="1">
      <c r="A685" s="13"/>
      <c r="B685" s="223"/>
      <c r="C685" s="224"/>
      <c r="D685" s="225" t="s">
        <v>161</v>
      </c>
      <c r="E685" s="226" t="s">
        <v>19</v>
      </c>
      <c r="F685" s="227" t="s">
        <v>1172</v>
      </c>
      <c r="G685" s="224"/>
      <c r="H685" s="228">
        <v>-7.2000000000000002</v>
      </c>
      <c r="I685" s="229"/>
      <c r="J685" s="224"/>
      <c r="K685" s="224"/>
      <c r="L685" s="230"/>
      <c r="M685" s="231"/>
      <c r="N685" s="232"/>
      <c r="O685" s="232"/>
      <c r="P685" s="232"/>
      <c r="Q685" s="232"/>
      <c r="R685" s="232"/>
      <c r="S685" s="232"/>
      <c r="T685" s="23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4" t="s">
        <v>161</v>
      </c>
      <c r="AU685" s="234" t="s">
        <v>82</v>
      </c>
      <c r="AV685" s="13" t="s">
        <v>82</v>
      </c>
      <c r="AW685" s="13" t="s">
        <v>33</v>
      </c>
      <c r="AX685" s="13" t="s">
        <v>72</v>
      </c>
      <c r="AY685" s="234" t="s">
        <v>145</v>
      </c>
    </row>
    <row r="686" s="14" customFormat="1">
      <c r="A686" s="14"/>
      <c r="B686" s="235"/>
      <c r="C686" s="236"/>
      <c r="D686" s="225" t="s">
        <v>161</v>
      </c>
      <c r="E686" s="237" t="s">
        <v>19</v>
      </c>
      <c r="F686" s="238" t="s">
        <v>208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4" t="s">
        <v>161</v>
      </c>
      <c r="AU686" s="244" t="s">
        <v>82</v>
      </c>
      <c r="AV686" s="14" t="s">
        <v>80</v>
      </c>
      <c r="AW686" s="14" t="s">
        <v>33</v>
      </c>
      <c r="AX686" s="14" t="s">
        <v>72</v>
      </c>
      <c r="AY686" s="244" t="s">
        <v>145</v>
      </c>
    </row>
    <row r="687" s="13" customFormat="1">
      <c r="A687" s="13"/>
      <c r="B687" s="223"/>
      <c r="C687" s="224"/>
      <c r="D687" s="225" t="s">
        <v>161</v>
      </c>
      <c r="E687" s="226" t="s">
        <v>19</v>
      </c>
      <c r="F687" s="227" t="s">
        <v>1207</v>
      </c>
      <c r="G687" s="224"/>
      <c r="H687" s="228">
        <v>12</v>
      </c>
      <c r="I687" s="229"/>
      <c r="J687" s="224"/>
      <c r="K687" s="224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161</v>
      </c>
      <c r="AU687" s="234" t="s">
        <v>82</v>
      </c>
      <c r="AV687" s="13" t="s">
        <v>82</v>
      </c>
      <c r="AW687" s="13" t="s">
        <v>33</v>
      </c>
      <c r="AX687" s="13" t="s">
        <v>72</v>
      </c>
      <c r="AY687" s="234" t="s">
        <v>145</v>
      </c>
    </row>
    <row r="688" s="13" customFormat="1">
      <c r="A688" s="13"/>
      <c r="B688" s="223"/>
      <c r="C688" s="224"/>
      <c r="D688" s="225" t="s">
        <v>161</v>
      </c>
      <c r="E688" s="226" t="s">
        <v>19</v>
      </c>
      <c r="F688" s="227" t="s">
        <v>1208</v>
      </c>
      <c r="G688" s="224"/>
      <c r="H688" s="228">
        <v>10</v>
      </c>
      <c r="I688" s="229"/>
      <c r="J688" s="224"/>
      <c r="K688" s="224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161</v>
      </c>
      <c r="AU688" s="234" t="s">
        <v>82</v>
      </c>
      <c r="AV688" s="13" t="s">
        <v>82</v>
      </c>
      <c r="AW688" s="13" t="s">
        <v>33</v>
      </c>
      <c r="AX688" s="13" t="s">
        <v>72</v>
      </c>
      <c r="AY688" s="234" t="s">
        <v>145</v>
      </c>
    </row>
    <row r="689" s="13" customFormat="1">
      <c r="A689" s="13"/>
      <c r="B689" s="223"/>
      <c r="C689" s="224"/>
      <c r="D689" s="225" t="s">
        <v>161</v>
      </c>
      <c r="E689" s="226" t="s">
        <v>19</v>
      </c>
      <c r="F689" s="227" t="s">
        <v>1172</v>
      </c>
      <c r="G689" s="224"/>
      <c r="H689" s="228">
        <v>-7.2000000000000002</v>
      </c>
      <c r="I689" s="229"/>
      <c r="J689" s="224"/>
      <c r="K689" s="224"/>
      <c r="L689" s="230"/>
      <c r="M689" s="231"/>
      <c r="N689" s="232"/>
      <c r="O689" s="232"/>
      <c r="P689" s="232"/>
      <c r="Q689" s="232"/>
      <c r="R689" s="232"/>
      <c r="S689" s="232"/>
      <c r="T689" s="23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4" t="s">
        <v>161</v>
      </c>
      <c r="AU689" s="234" t="s">
        <v>82</v>
      </c>
      <c r="AV689" s="13" t="s">
        <v>82</v>
      </c>
      <c r="AW689" s="13" t="s">
        <v>33</v>
      </c>
      <c r="AX689" s="13" t="s">
        <v>72</v>
      </c>
      <c r="AY689" s="234" t="s">
        <v>145</v>
      </c>
    </row>
    <row r="690" s="15" customFormat="1">
      <c r="A690" s="15"/>
      <c r="B690" s="245"/>
      <c r="C690" s="246"/>
      <c r="D690" s="225" t="s">
        <v>161</v>
      </c>
      <c r="E690" s="247" t="s">
        <v>19</v>
      </c>
      <c r="F690" s="248" t="s">
        <v>176</v>
      </c>
      <c r="G690" s="246"/>
      <c r="H690" s="249">
        <v>27.800000000000001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5" t="s">
        <v>161</v>
      </c>
      <c r="AU690" s="255" t="s">
        <v>82</v>
      </c>
      <c r="AV690" s="15" t="s">
        <v>152</v>
      </c>
      <c r="AW690" s="15" t="s">
        <v>33</v>
      </c>
      <c r="AX690" s="15" t="s">
        <v>80</v>
      </c>
      <c r="AY690" s="255" t="s">
        <v>145</v>
      </c>
    </row>
    <row r="691" s="2" customFormat="1" ht="16.5" customHeight="1">
      <c r="A691" s="39"/>
      <c r="B691" s="40"/>
      <c r="C691" s="205" t="s">
        <v>1209</v>
      </c>
      <c r="D691" s="205" t="s">
        <v>148</v>
      </c>
      <c r="E691" s="206" t="s">
        <v>1210</v>
      </c>
      <c r="F691" s="207" t="s">
        <v>1211</v>
      </c>
      <c r="G691" s="208" t="s">
        <v>156</v>
      </c>
      <c r="H691" s="209">
        <v>72.099999999999994</v>
      </c>
      <c r="I691" s="210"/>
      <c r="J691" s="211">
        <f>ROUND(I691*H691,2)</f>
        <v>0</v>
      </c>
      <c r="K691" s="207" t="s">
        <v>157</v>
      </c>
      <c r="L691" s="45"/>
      <c r="M691" s="212" t="s">
        <v>19</v>
      </c>
      <c r="N691" s="213" t="s">
        <v>43</v>
      </c>
      <c r="O691" s="85"/>
      <c r="P691" s="214">
        <f>O691*H691</f>
        <v>0</v>
      </c>
      <c r="Q691" s="214">
        <v>5.0000000000000002E-05</v>
      </c>
      <c r="R691" s="214">
        <f>Q691*H691</f>
        <v>0.0036049999999999997</v>
      </c>
      <c r="S691" s="214">
        <v>0</v>
      </c>
      <c r="T691" s="215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16" t="s">
        <v>265</v>
      </c>
      <c r="AT691" s="216" t="s">
        <v>148</v>
      </c>
      <c r="AU691" s="216" t="s">
        <v>82</v>
      </c>
      <c r="AY691" s="18" t="s">
        <v>145</v>
      </c>
      <c r="BE691" s="217">
        <f>IF(N691="základní",J691,0)</f>
        <v>0</v>
      </c>
      <c r="BF691" s="217">
        <f>IF(N691="snížená",J691,0)</f>
        <v>0</v>
      </c>
      <c r="BG691" s="217">
        <f>IF(N691="zákl. přenesená",J691,0)</f>
        <v>0</v>
      </c>
      <c r="BH691" s="217">
        <f>IF(N691="sníž. přenesená",J691,0)</f>
        <v>0</v>
      </c>
      <c r="BI691" s="217">
        <f>IF(N691="nulová",J691,0)</f>
        <v>0</v>
      </c>
      <c r="BJ691" s="18" t="s">
        <v>80</v>
      </c>
      <c r="BK691" s="217">
        <f>ROUND(I691*H691,2)</f>
        <v>0</v>
      </c>
      <c r="BL691" s="18" t="s">
        <v>265</v>
      </c>
      <c r="BM691" s="216" t="s">
        <v>1212</v>
      </c>
    </row>
    <row r="692" s="2" customFormat="1">
      <c r="A692" s="39"/>
      <c r="B692" s="40"/>
      <c r="C692" s="41"/>
      <c r="D692" s="218" t="s">
        <v>159</v>
      </c>
      <c r="E692" s="41"/>
      <c r="F692" s="219" t="s">
        <v>1213</v>
      </c>
      <c r="G692" s="41"/>
      <c r="H692" s="41"/>
      <c r="I692" s="220"/>
      <c r="J692" s="41"/>
      <c r="K692" s="41"/>
      <c r="L692" s="45"/>
      <c r="M692" s="221"/>
      <c r="N692" s="222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159</v>
      </c>
      <c r="AU692" s="18" t="s">
        <v>82</v>
      </c>
    </row>
    <row r="693" s="2" customFormat="1" ht="24.15" customHeight="1">
      <c r="A693" s="39"/>
      <c r="B693" s="40"/>
      <c r="C693" s="205" t="s">
        <v>1214</v>
      </c>
      <c r="D693" s="205" t="s">
        <v>148</v>
      </c>
      <c r="E693" s="206" t="s">
        <v>1215</v>
      </c>
      <c r="F693" s="207" t="s">
        <v>1216</v>
      </c>
      <c r="G693" s="208" t="s">
        <v>802</v>
      </c>
      <c r="H693" s="269"/>
      <c r="I693" s="210"/>
      <c r="J693" s="211">
        <f>ROUND(I693*H693,2)</f>
        <v>0</v>
      </c>
      <c r="K693" s="207" t="s">
        <v>157</v>
      </c>
      <c r="L693" s="45"/>
      <c r="M693" s="212" t="s">
        <v>19</v>
      </c>
      <c r="N693" s="213" t="s">
        <v>43</v>
      </c>
      <c r="O693" s="85"/>
      <c r="P693" s="214">
        <f>O693*H693</f>
        <v>0</v>
      </c>
      <c r="Q693" s="214">
        <v>0</v>
      </c>
      <c r="R693" s="214">
        <f>Q693*H693</f>
        <v>0</v>
      </c>
      <c r="S693" s="214">
        <v>0</v>
      </c>
      <c r="T693" s="21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6" t="s">
        <v>265</v>
      </c>
      <c r="AT693" s="216" t="s">
        <v>148</v>
      </c>
      <c r="AU693" s="216" t="s">
        <v>82</v>
      </c>
      <c r="AY693" s="18" t="s">
        <v>145</v>
      </c>
      <c r="BE693" s="217">
        <f>IF(N693="základní",J693,0)</f>
        <v>0</v>
      </c>
      <c r="BF693" s="217">
        <f>IF(N693="snížená",J693,0)</f>
        <v>0</v>
      </c>
      <c r="BG693" s="217">
        <f>IF(N693="zákl. přenesená",J693,0)</f>
        <v>0</v>
      </c>
      <c r="BH693" s="217">
        <f>IF(N693="sníž. přenesená",J693,0)</f>
        <v>0</v>
      </c>
      <c r="BI693" s="217">
        <f>IF(N693="nulová",J693,0)</f>
        <v>0</v>
      </c>
      <c r="BJ693" s="18" t="s">
        <v>80</v>
      </c>
      <c r="BK693" s="217">
        <f>ROUND(I693*H693,2)</f>
        <v>0</v>
      </c>
      <c r="BL693" s="18" t="s">
        <v>265</v>
      </c>
      <c r="BM693" s="216" t="s">
        <v>1217</v>
      </c>
    </row>
    <row r="694" s="2" customFormat="1">
      <c r="A694" s="39"/>
      <c r="B694" s="40"/>
      <c r="C694" s="41"/>
      <c r="D694" s="218" t="s">
        <v>159</v>
      </c>
      <c r="E694" s="41"/>
      <c r="F694" s="219" t="s">
        <v>1218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159</v>
      </c>
      <c r="AU694" s="18" t="s">
        <v>82</v>
      </c>
    </row>
    <row r="695" s="12" customFormat="1" ht="22.8" customHeight="1">
      <c r="A695" s="12"/>
      <c r="B695" s="189"/>
      <c r="C695" s="190"/>
      <c r="D695" s="191" t="s">
        <v>71</v>
      </c>
      <c r="E695" s="203" t="s">
        <v>358</v>
      </c>
      <c r="F695" s="203" t="s">
        <v>359</v>
      </c>
      <c r="G695" s="190"/>
      <c r="H695" s="190"/>
      <c r="I695" s="193"/>
      <c r="J695" s="204">
        <f>BK695</f>
        <v>0</v>
      </c>
      <c r="K695" s="190"/>
      <c r="L695" s="195"/>
      <c r="M695" s="196"/>
      <c r="N695" s="197"/>
      <c r="O695" s="197"/>
      <c r="P695" s="198">
        <f>SUM(P696:P701)</f>
        <v>0</v>
      </c>
      <c r="Q695" s="197"/>
      <c r="R695" s="198">
        <f>SUM(R696:R701)</f>
        <v>0.0064999999999999997</v>
      </c>
      <c r="S695" s="197"/>
      <c r="T695" s="199">
        <f>SUM(T696:T701)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00" t="s">
        <v>82</v>
      </c>
      <c r="AT695" s="201" t="s">
        <v>71</v>
      </c>
      <c r="AU695" s="201" t="s">
        <v>80</v>
      </c>
      <c r="AY695" s="200" t="s">
        <v>145</v>
      </c>
      <c r="BK695" s="202">
        <f>SUM(BK696:BK701)</f>
        <v>0</v>
      </c>
    </row>
    <row r="696" s="2" customFormat="1" ht="16.5" customHeight="1">
      <c r="A696" s="39"/>
      <c r="B696" s="40"/>
      <c r="C696" s="205" t="s">
        <v>1219</v>
      </c>
      <c r="D696" s="205" t="s">
        <v>148</v>
      </c>
      <c r="E696" s="206" t="s">
        <v>1220</v>
      </c>
      <c r="F696" s="207" t="s">
        <v>1221</v>
      </c>
      <c r="G696" s="208" t="s">
        <v>156</v>
      </c>
      <c r="H696" s="209">
        <v>25</v>
      </c>
      <c r="I696" s="210"/>
      <c r="J696" s="211">
        <f>ROUND(I696*H696,2)</f>
        <v>0</v>
      </c>
      <c r="K696" s="207" t="s">
        <v>157</v>
      </c>
      <c r="L696" s="45"/>
      <c r="M696" s="212" t="s">
        <v>19</v>
      </c>
      <c r="N696" s="213" t="s">
        <v>43</v>
      </c>
      <c r="O696" s="85"/>
      <c r="P696" s="214">
        <f>O696*H696</f>
        <v>0</v>
      </c>
      <c r="Q696" s="214">
        <v>0.00013999999999999999</v>
      </c>
      <c r="R696" s="214">
        <f>Q696*H696</f>
        <v>0.0034999999999999996</v>
      </c>
      <c r="S696" s="214">
        <v>0</v>
      </c>
      <c r="T696" s="21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6" t="s">
        <v>265</v>
      </c>
      <c r="AT696" s="216" t="s">
        <v>148</v>
      </c>
      <c r="AU696" s="216" t="s">
        <v>82</v>
      </c>
      <c r="AY696" s="18" t="s">
        <v>145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8" t="s">
        <v>80</v>
      </c>
      <c r="BK696" s="217">
        <f>ROUND(I696*H696,2)</f>
        <v>0</v>
      </c>
      <c r="BL696" s="18" t="s">
        <v>265</v>
      </c>
      <c r="BM696" s="216" t="s">
        <v>1222</v>
      </c>
    </row>
    <row r="697" s="2" customFormat="1">
      <c r="A697" s="39"/>
      <c r="B697" s="40"/>
      <c r="C697" s="41"/>
      <c r="D697" s="218" t="s">
        <v>159</v>
      </c>
      <c r="E697" s="41"/>
      <c r="F697" s="219" t="s">
        <v>1223</v>
      </c>
      <c r="G697" s="41"/>
      <c r="H697" s="41"/>
      <c r="I697" s="220"/>
      <c r="J697" s="41"/>
      <c r="K697" s="41"/>
      <c r="L697" s="45"/>
      <c r="M697" s="221"/>
      <c r="N697" s="222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159</v>
      </c>
      <c r="AU697" s="18" t="s">
        <v>82</v>
      </c>
    </row>
    <row r="698" s="14" customFormat="1">
      <c r="A698" s="14"/>
      <c r="B698" s="235"/>
      <c r="C698" s="236"/>
      <c r="D698" s="225" t="s">
        <v>161</v>
      </c>
      <c r="E698" s="237" t="s">
        <v>19</v>
      </c>
      <c r="F698" s="238" t="s">
        <v>1224</v>
      </c>
      <c r="G698" s="236"/>
      <c r="H698" s="237" t="s">
        <v>19</v>
      </c>
      <c r="I698" s="239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4" t="s">
        <v>161</v>
      </c>
      <c r="AU698" s="244" t="s">
        <v>82</v>
      </c>
      <c r="AV698" s="14" t="s">
        <v>80</v>
      </c>
      <c r="AW698" s="14" t="s">
        <v>33</v>
      </c>
      <c r="AX698" s="14" t="s">
        <v>72</v>
      </c>
      <c r="AY698" s="244" t="s">
        <v>145</v>
      </c>
    </row>
    <row r="699" s="13" customFormat="1">
      <c r="A699" s="13"/>
      <c r="B699" s="223"/>
      <c r="C699" s="224"/>
      <c r="D699" s="225" t="s">
        <v>161</v>
      </c>
      <c r="E699" s="226" t="s">
        <v>19</v>
      </c>
      <c r="F699" s="227" t="s">
        <v>1225</v>
      </c>
      <c r="G699" s="224"/>
      <c r="H699" s="228">
        <v>25</v>
      </c>
      <c r="I699" s="229"/>
      <c r="J699" s="224"/>
      <c r="K699" s="224"/>
      <c r="L699" s="230"/>
      <c r="M699" s="231"/>
      <c r="N699" s="232"/>
      <c r="O699" s="232"/>
      <c r="P699" s="232"/>
      <c r="Q699" s="232"/>
      <c r="R699" s="232"/>
      <c r="S699" s="232"/>
      <c r="T699" s="23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4" t="s">
        <v>161</v>
      </c>
      <c r="AU699" s="234" t="s">
        <v>82</v>
      </c>
      <c r="AV699" s="13" t="s">
        <v>82</v>
      </c>
      <c r="AW699" s="13" t="s">
        <v>33</v>
      </c>
      <c r="AX699" s="13" t="s">
        <v>80</v>
      </c>
      <c r="AY699" s="234" t="s">
        <v>145</v>
      </c>
    </row>
    <row r="700" s="2" customFormat="1" ht="16.5" customHeight="1">
      <c r="A700" s="39"/>
      <c r="B700" s="40"/>
      <c r="C700" s="205" t="s">
        <v>1226</v>
      </c>
      <c r="D700" s="205" t="s">
        <v>148</v>
      </c>
      <c r="E700" s="206" t="s">
        <v>1227</v>
      </c>
      <c r="F700" s="207" t="s">
        <v>1228</v>
      </c>
      <c r="G700" s="208" t="s">
        <v>156</v>
      </c>
      <c r="H700" s="209">
        <v>25</v>
      </c>
      <c r="I700" s="210"/>
      <c r="J700" s="211">
        <f>ROUND(I700*H700,2)</f>
        <v>0</v>
      </c>
      <c r="K700" s="207" t="s">
        <v>157</v>
      </c>
      <c r="L700" s="45"/>
      <c r="M700" s="212" t="s">
        <v>19</v>
      </c>
      <c r="N700" s="213" t="s">
        <v>43</v>
      </c>
      <c r="O700" s="85"/>
      <c r="P700" s="214">
        <f>O700*H700</f>
        <v>0</v>
      </c>
      <c r="Q700" s="214">
        <v>0.00012</v>
      </c>
      <c r="R700" s="214">
        <f>Q700*H700</f>
        <v>0.0030000000000000001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265</v>
      </c>
      <c r="AT700" s="216" t="s">
        <v>148</v>
      </c>
      <c r="AU700" s="216" t="s">
        <v>82</v>
      </c>
      <c r="AY700" s="18" t="s">
        <v>145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80</v>
      </c>
      <c r="BK700" s="217">
        <f>ROUND(I700*H700,2)</f>
        <v>0</v>
      </c>
      <c r="BL700" s="18" t="s">
        <v>265</v>
      </c>
      <c r="BM700" s="216" t="s">
        <v>1229</v>
      </c>
    </row>
    <row r="701" s="2" customFormat="1">
      <c r="A701" s="39"/>
      <c r="B701" s="40"/>
      <c r="C701" s="41"/>
      <c r="D701" s="218" t="s">
        <v>159</v>
      </c>
      <c r="E701" s="41"/>
      <c r="F701" s="219" t="s">
        <v>1230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159</v>
      </c>
      <c r="AU701" s="18" t="s">
        <v>82</v>
      </c>
    </row>
    <row r="702" s="12" customFormat="1" ht="22.8" customHeight="1">
      <c r="A702" s="12"/>
      <c r="B702" s="189"/>
      <c r="C702" s="190"/>
      <c r="D702" s="191" t="s">
        <v>71</v>
      </c>
      <c r="E702" s="203" t="s">
        <v>1231</v>
      </c>
      <c r="F702" s="203" t="s">
        <v>1232</v>
      </c>
      <c r="G702" s="190"/>
      <c r="H702" s="190"/>
      <c r="I702" s="193"/>
      <c r="J702" s="204">
        <f>BK702</f>
        <v>0</v>
      </c>
      <c r="K702" s="190"/>
      <c r="L702" s="195"/>
      <c r="M702" s="196"/>
      <c r="N702" s="197"/>
      <c r="O702" s="197"/>
      <c r="P702" s="198">
        <f>SUM(P703:P762)</f>
        <v>0</v>
      </c>
      <c r="Q702" s="197"/>
      <c r="R702" s="198">
        <f>SUM(R703:R762)</f>
        <v>0.46190830000000005</v>
      </c>
      <c r="S702" s="197"/>
      <c r="T702" s="199">
        <f>SUM(T703:T762)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00" t="s">
        <v>82</v>
      </c>
      <c r="AT702" s="201" t="s">
        <v>71</v>
      </c>
      <c r="AU702" s="201" t="s">
        <v>80</v>
      </c>
      <c r="AY702" s="200" t="s">
        <v>145</v>
      </c>
      <c r="BK702" s="202">
        <f>SUM(BK703:BK762)</f>
        <v>0</v>
      </c>
    </row>
    <row r="703" s="2" customFormat="1" ht="16.5" customHeight="1">
      <c r="A703" s="39"/>
      <c r="B703" s="40"/>
      <c r="C703" s="205" t="s">
        <v>1233</v>
      </c>
      <c r="D703" s="205" t="s">
        <v>148</v>
      </c>
      <c r="E703" s="206" t="s">
        <v>1234</v>
      </c>
      <c r="F703" s="207" t="s">
        <v>1235</v>
      </c>
      <c r="G703" s="208" t="s">
        <v>156</v>
      </c>
      <c r="H703" s="209">
        <v>942.66999999999996</v>
      </c>
      <c r="I703" s="210"/>
      <c r="J703" s="211">
        <f>ROUND(I703*H703,2)</f>
        <v>0</v>
      </c>
      <c r="K703" s="207" t="s">
        <v>157</v>
      </c>
      <c r="L703" s="45"/>
      <c r="M703" s="212" t="s">
        <v>19</v>
      </c>
      <c r="N703" s="213" t="s">
        <v>43</v>
      </c>
      <c r="O703" s="85"/>
      <c r="P703" s="214">
        <f>O703*H703</f>
        <v>0</v>
      </c>
      <c r="Q703" s="214">
        <v>0.00020000000000000001</v>
      </c>
      <c r="R703" s="214">
        <f>Q703*H703</f>
        <v>0.18853400000000001</v>
      </c>
      <c r="S703" s="214">
        <v>0</v>
      </c>
      <c r="T703" s="21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6" t="s">
        <v>265</v>
      </c>
      <c r="AT703" s="216" t="s">
        <v>148</v>
      </c>
      <c r="AU703" s="216" t="s">
        <v>82</v>
      </c>
      <c r="AY703" s="18" t="s">
        <v>145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8" t="s">
        <v>80</v>
      </c>
      <c r="BK703" s="217">
        <f>ROUND(I703*H703,2)</f>
        <v>0</v>
      </c>
      <c r="BL703" s="18" t="s">
        <v>265</v>
      </c>
      <c r="BM703" s="216" t="s">
        <v>1236</v>
      </c>
    </row>
    <row r="704" s="2" customFormat="1">
      <c r="A704" s="39"/>
      <c r="B704" s="40"/>
      <c r="C704" s="41"/>
      <c r="D704" s="218" t="s">
        <v>159</v>
      </c>
      <c r="E704" s="41"/>
      <c r="F704" s="219" t="s">
        <v>1237</v>
      </c>
      <c r="G704" s="41"/>
      <c r="H704" s="41"/>
      <c r="I704" s="220"/>
      <c r="J704" s="41"/>
      <c r="K704" s="41"/>
      <c r="L704" s="45"/>
      <c r="M704" s="221"/>
      <c r="N704" s="22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159</v>
      </c>
      <c r="AU704" s="18" t="s">
        <v>82</v>
      </c>
    </row>
    <row r="705" s="14" customFormat="1">
      <c r="A705" s="14"/>
      <c r="B705" s="235"/>
      <c r="C705" s="236"/>
      <c r="D705" s="225" t="s">
        <v>161</v>
      </c>
      <c r="E705" s="237" t="s">
        <v>19</v>
      </c>
      <c r="F705" s="238" t="s">
        <v>1238</v>
      </c>
      <c r="G705" s="236"/>
      <c r="H705" s="237" t="s">
        <v>19</v>
      </c>
      <c r="I705" s="239"/>
      <c r="J705" s="236"/>
      <c r="K705" s="236"/>
      <c r="L705" s="240"/>
      <c r="M705" s="241"/>
      <c r="N705" s="242"/>
      <c r="O705" s="242"/>
      <c r="P705" s="242"/>
      <c r="Q705" s="242"/>
      <c r="R705" s="242"/>
      <c r="S705" s="242"/>
      <c r="T705" s="24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4" t="s">
        <v>161</v>
      </c>
      <c r="AU705" s="244" t="s">
        <v>82</v>
      </c>
      <c r="AV705" s="14" t="s">
        <v>80</v>
      </c>
      <c r="AW705" s="14" t="s">
        <v>33</v>
      </c>
      <c r="AX705" s="14" t="s">
        <v>72</v>
      </c>
      <c r="AY705" s="244" t="s">
        <v>145</v>
      </c>
    </row>
    <row r="706" s="13" customFormat="1">
      <c r="A706" s="13"/>
      <c r="B706" s="223"/>
      <c r="C706" s="224"/>
      <c r="D706" s="225" t="s">
        <v>161</v>
      </c>
      <c r="E706" s="226" t="s">
        <v>19</v>
      </c>
      <c r="F706" s="227" t="s">
        <v>852</v>
      </c>
      <c r="G706" s="224"/>
      <c r="H706" s="228">
        <v>91.769999999999996</v>
      </c>
      <c r="I706" s="229"/>
      <c r="J706" s="224"/>
      <c r="K706" s="224"/>
      <c r="L706" s="230"/>
      <c r="M706" s="231"/>
      <c r="N706" s="232"/>
      <c r="O706" s="232"/>
      <c r="P706" s="232"/>
      <c r="Q706" s="232"/>
      <c r="R706" s="232"/>
      <c r="S706" s="232"/>
      <c r="T706" s="23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4" t="s">
        <v>161</v>
      </c>
      <c r="AU706" s="234" t="s">
        <v>82</v>
      </c>
      <c r="AV706" s="13" t="s">
        <v>82</v>
      </c>
      <c r="AW706" s="13" t="s">
        <v>33</v>
      </c>
      <c r="AX706" s="13" t="s">
        <v>72</v>
      </c>
      <c r="AY706" s="234" t="s">
        <v>145</v>
      </c>
    </row>
    <row r="707" s="14" customFormat="1">
      <c r="A707" s="14"/>
      <c r="B707" s="235"/>
      <c r="C707" s="236"/>
      <c r="D707" s="225" t="s">
        <v>161</v>
      </c>
      <c r="E707" s="237" t="s">
        <v>19</v>
      </c>
      <c r="F707" s="238" t="s">
        <v>1239</v>
      </c>
      <c r="G707" s="236"/>
      <c r="H707" s="237" t="s">
        <v>19</v>
      </c>
      <c r="I707" s="239"/>
      <c r="J707" s="236"/>
      <c r="K707" s="236"/>
      <c r="L707" s="240"/>
      <c r="M707" s="241"/>
      <c r="N707" s="242"/>
      <c r="O707" s="242"/>
      <c r="P707" s="242"/>
      <c r="Q707" s="242"/>
      <c r="R707" s="242"/>
      <c r="S707" s="242"/>
      <c r="T707" s="24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4" t="s">
        <v>161</v>
      </c>
      <c r="AU707" s="244" t="s">
        <v>82</v>
      </c>
      <c r="AV707" s="14" t="s">
        <v>80</v>
      </c>
      <c r="AW707" s="14" t="s">
        <v>33</v>
      </c>
      <c r="AX707" s="14" t="s">
        <v>72</v>
      </c>
      <c r="AY707" s="244" t="s">
        <v>145</v>
      </c>
    </row>
    <row r="708" s="14" customFormat="1">
      <c r="A708" s="14"/>
      <c r="B708" s="235"/>
      <c r="C708" s="236"/>
      <c r="D708" s="225" t="s">
        <v>161</v>
      </c>
      <c r="E708" s="237" t="s">
        <v>19</v>
      </c>
      <c r="F708" s="238" t="s">
        <v>210</v>
      </c>
      <c r="G708" s="236"/>
      <c r="H708" s="237" t="s">
        <v>19</v>
      </c>
      <c r="I708" s="239"/>
      <c r="J708" s="236"/>
      <c r="K708" s="236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161</v>
      </c>
      <c r="AU708" s="244" t="s">
        <v>82</v>
      </c>
      <c r="AV708" s="14" t="s">
        <v>80</v>
      </c>
      <c r="AW708" s="14" t="s">
        <v>33</v>
      </c>
      <c r="AX708" s="14" t="s">
        <v>72</v>
      </c>
      <c r="AY708" s="244" t="s">
        <v>145</v>
      </c>
    </row>
    <row r="709" s="13" customFormat="1">
      <c r="A709" s="13"/>
      <c r="B709" s="223"/>
      <c r="C709" s="224"/>
      <c r="D709" s="225" t="s">
        <v>161</v>
      </c>
      <c r="E709" s="226" t="s">
        <v>19</v>
      </c>
      <c r="F709" s="227" t="s">
        <v>1240</v>
      </c>
      <c r="G709" s="224"/>
      <c r="H709" s="228">
        <v>178.19999999999999</v>
      </c>
      <c r="I709" s="229"/>
      <c r="J709" s="224"/>
      <c r="K709" s="224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161</v>
      </c>
      <c r="AU709" s="234" t="s">
        <v>82</v>
      </c>
      <c r="AV709" s="13" t="s">
        <v>82</v>
      </c>
      <c r="AW709" s="13" t="s">
        <v>33</v>
      </c>
      <c r="AX709" s="13" t="s">
        <v>72</v>
      </c>
      <c r="AY709" s="234" t="s">
        <v>145</v>
      </c>
    </row>
    <row r="710" s="14" customFormat="1">
      <c r="A710" s="14"/>
      <c r="B710" s="235"/>
      <c r="C710" s="236"/>
      <c r="D710" s="225" t="s">
        <v>161</v>
      </c>
      <c r="E710" s="237" t="s">
        <v>19</v>
      </c>
      <c r="F710" s="238" t="s">
        <v>639</v>
      </c>
      <c r="G710" s="236"/>
      <c r="H710" s="237" t="s">
        <v>19</v>
      </c>
      <c r="I710" s="239"/>
      <c r="J710" s="236"/>
      <c r="K710" s="236"/>
      <c r="L710" s="240"/>
      <c r="M710" s="241"/>
      <c r="N710" s="242"/>
      <c r="O710" s="242"/>
      <c r="P710" s="242"/>
      <c r="Q710" s="242"/>
      <c r="R710" s="242"/>
      <c r="S710" s="242"/>
      <c r="T710" s="24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4" t="s">
        <v>161</v>
      </c>
      <c r="AU710" s="244" t="s">
        <v>82</v>
      </c>
      <c r="AV710" s="14" t="s">
        <v>80</v>
      </c>
      <c r="AW710" s="14" t="s">
        <v>33</v>
      </c>
      <c r="AX710" s="14" t="s">
        <v>72</v>
      </c>
      <c r="AY710" s="244" t="s">
        <v>145</v>
      </c>
    </row>
    <row r="711" s="13" customFormat="1">
      <c r="A711" s="13"/>
      <c r="B711" s="223"/>
      <c r="C711" s="224"/>
      <c r="D711" s="225" t="s">
        <v>161</v>
      </c>
      <c r="E711" s="226" t="s">
        <v>19</v>
      </c>
      <c r="F711" s="227" t="s">
        <v>640</v>
      </c>
      <c r="G711" s="224"/>
      <c r="H711" s="228">
        <v>24.84</v>
      </c>
      <c r="I711" s="229"/>
      <c r="J711" s="224"/>
      <c r="K711" s="224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161</v>
      </c>
      <c r="AU711" s="234" t="s">
        <v>82</v>
      </c>
      <c r="AV711" s="13" t="s">
        <v>82</v>
      </c>
      <c r="AW711" s="13" t="s">
        <v>33</v>
      </c>
      <c r="AX711" s="13" t="s">
        <v>72</v>
      </c>
      <c r="AY711" s="234" t="s">
        <v>145</v>
      </c>
    </row>
    <row r="712" s="13" customFormat="1">
      <c r="A712" s="13"/>
      <c r="B712" s="223"/>
      <c r="C712" s="224"/>
      <c r="D712" s="225" t="s">
        <v>161</v>
      </c>
      <c r="E712" s="226" t="s">
        <v>19</v>
      </c>
      <c r="F712" s="227" t="s">
        <v>1049</v>
      </c>
      <c r="G712" s="224"/>
      <c r="H712" s="228">
        <v>-1.6000000000000001</v>
      </c>
      <c r="I712" s="229"/>
      <c r="J712" s="224"/>
      <c r="K712" s="224"/>
      <c r="L712" s="230"/>
      <c r="M712" s="231"/>
      <c r="N712" s="232"/>
      <c r="O712" s="232"/>
      <c r="P712" s="232"/>
      <c r="Q712" s="232"/>
      <c r="R712" s="232"/>
      <c r="S712" s="232"/>
      <c r="T712" s="23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4" t="s">
        <v>161</v>
      </c>
      <c r="AU712" s="234" t="s">
        <v>82</v>
      </c>
      <c r="AV712" s="13" t="s">
        <v>82</v>
      </c>
      <c r="AW712" s="13" t="s">
        <v>33</v>
      </c>
      <c r="AX712" s="13" t="s">
        <v>72</v>
      </c>
      <c r="AY712" s="234" t="s">
        <v>145</v>
      </c>
    </row>
    <row r="713" s="14" customFormat="1">
      <c r="A713" s="14"/>
      <c r="B713" s="235"/>
      <c r="C713" s="236"/>
      <c r="D713" s="225" t="s">
        <v>161</v>
      </c>
      <c r="E713" s="237" t="s">
        <v>19</v>
      </c>
      <c r="F713" s="238" t="s">
        <v>170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4" t="s">
        <v>161</v>
      </c>
      <c r="AU713" s="244" t="s">
        <v>82</v>
      </c>
      <c r="AV713" s="14" t="s">
        <v>80</v>
      </c>
      <c r="AW713" s="14" t="s">
        <v>33</v>
      </c>
      <c r="AX713" s="14" t="s">
        <v>72</v>
      </c>
      <c r="AY713" s="244" t="s">
        <v>145</v>
      </c>
    </row>
    <row r="714" s="13" customFormat="1">
      <c r="A714" s="13"/>
      <c r="B714" s="223"/>
      <c r="C714" s="224"/>
      <c r="D714" s="225" t="s">
        <v>161</v>
      </c>
      <c r="E714" s="226" t="s">
        <v>19</v>
      </c>
      <c r="F714" s="227" t="s">
        <v>642</v>
      </c>
      <c r="G714" s="224"/>
      <c r="H714" s="228">
        <v>30.239999999999998</v>
      </c>
      <c r="I714" s="229"/>
      <c r="J714" s="224"/>
      <c r="K714" s="224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161</v>
      </c>
      <c r="AU714" s="234" t="s">
        <v>82</v>
      </c>
      <c r="AV714" s="13" t="s">
        <v>82</v>
      </c>
      <c r="AW714" s="13" t="s">
        <v>33</v>
      </c>
      <c r="AX714" s="13" t="s">
        <v>72</v>
      </c>
      <c r="AY714" s="234" t="s">
        <v>145</v>
      </c>
    </row>
    <row r="715" s="13" customFormat="1">
      <c r="A715" s="13"/>
      <c r="B715" s="223"/>
      <c r="C715" s="224"/>
      <c r="D715" s="225" t="s">
        <v>161</v>
      </c>
      <c r="E715" s="226" t="s">
        <v>19</v>
      </c>
      <c r="F715" s="227" t="s">
        <v>1049</v>
      </c>
      <c r="G715" s="224"/>
      <c r="H715" s="228">
        <v>-1.6000000000000001</v>
      </c>
      <c r="I715" s="229"/>
      <c r="J715" s="224"/>
      <c r="K715" s="224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161</v>
      </c>
      <c r="AU715" s="234" t="s">
        <v>82</v>
      </c>
      <c r="AV715" s="13" t="s">
        <v>82</v>
      </c>
      <c r="AW715" s="13" t="s">
        <v>33</v>
      </c>
      <c r="AX715" s="13" t="s">
        <v>72</v>
      </c>
      <c r="AY715" s="234" t="s">
        <v>145</v>
      </c>
    </row>
    <row r="716" s="14" customFormat="1">
      <c r="A716" s="14"/>
      <c r="B716" s="235"/>
      <c r="C716" s="236"/>
      <c r="D716" s="225" t="s">
        <v>161</v>
      </c>
      <c r="E716" s="237" t="s">
        <v>19</v>
      </c>
      <c r="F716" s="238" t="s">
        <v>1051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4" t="s">
        <v>161</v>
      </c>
      <c r="AU716" s="244" t="s">
        <v>82</v>
      </c>
      <c r="AV716" s="14" t="s">
        <v>80</v>
      </c>
      <c r="AW716" s="14" t="s">
        <v>33</v>
      </c>
      <c r="AX716" s="14" t="s">
        <v>72</v>
      </c>
      <c r="AY716" s="244" t="s">
        <v>145</v>
      </c>
    </row>
    <row r="717" s="13" customFormat="1">
      <c r="A717" s="13"/>
      <c r="B717" s="223"/>
      <c r="C717" s="224"/>
      <c r="D717" s="225" t="s">
        <v>161</v>
      </c>
      <c r="E717" s="226" t="s">
        <v>19</v>
      </c>
      <c r="F717" s="227" t="s">
        <v>1241</v>
      </c>
      <c r="G717" s="224"/>
      <c r="H717" s="228">
        <v>28.199999999999999</v>
      </c>
      <c r="I717" s="229"/>
      <c r="J717" s="224"/>
      <c r="K717" s="224"/>
      <c r="L717" s="230"/>
      <c r="M717" s="231"/>
      <c r="N717" s="232"/>
      <c r="O717" s="232"/>
      <c r="P717" s="232"/>
      <c r="Q717" s="232"/>
      <c r="R717" s="232"/>
      <c r="S717" s="232"/>
      <c r="T717" s="23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4" t="s">
        <v>161</v>
      </c>
      <c r="AU717" s="234" t="s">
        <v>82</v>
      </c>
      <c r="AV717" s="13" t="s">
        <v>82</v>
      </c>
      <c r="AW717" s="13" t="s">
        <v>33</v>
      </c>
      <c r="AX717" s="13" t="s">
        <v>72</v>
      </c>
      <c r="AY717" s="234" t="s">
        <v>145</v>
      </c>
    </row>
    <row r="718" s="13" customFormat="1">
      <c r="A718" s="13"/>
      <c r="B718" s="223"/>
      <c r="C718" s="224"/>
      <c r="D718" s="225" t="s">
        <v>161</v>
      </c>
      <c r="E718" s="226" t="s">
        <v>19</v>
      </c>
      <c r="F718" s="227" t="s">
        <v>1053</v>
      </c>
      <c r="G718" s="224"/>
      <c r="H718" s="228">
        <v>-0.80000000000000004</v>
      </c>
      <c r="I718" s="229"/>
      <c r="J718" s="224"/>
      <c r="K718" s="224"/>
      <c r="L718" s="230"/>
      <c r="M718" s="231"/>
      <c r="N718" s="232"/>
      <c r="O718" s="232"/>
      <c r="P718" s="232"/>
      <c r="Q718" s="232"/>
      <c r="R718" s="232"/>
      <c r="S718" s="232"/>
      <c r="T718" s="23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4" t="s">
        <v>161</v>
      </c>
      <c r="AU718" s="234" t="s">
        <v>82</v>
      </c>
      <c r="AV718" s="13" t="s">
        <v>82</v>
      </c>
      <c r="AW718" s="13" t="s">
        <v>33</v>
      </c>
      <c r="AX718" s="13" t="s">
        <v>72</v>
      </c>
      <c r="AY718" s="234" t="s">
        <v>145</v>
      </c>
    </row>
    <row r="719" s="14" customFormat="1">
      <c r="A719" s="14"/>
      <c r="B719" s="235"/>
      <c r="C719" s="236"/>
      <c r="D719" s="225" t="s">
        <v>161</v>
      </c>
      <c r="E719" s="237" t="s">
        <v>19</v>
      </c>
      <c r="F719" s="238" t="s">
        <v>244</v>
      </c>
      <c r="G719" s="236"/>
      <c r="H719" s="237" t="s">
        <v>19</v>
      </c>
      <c r="I719" s="239"/>
      <c r="J719" s="236"/>
      <c r="K719" s="236"/>
      <c r="L719" s="240"/>
      <c r="M719" s="241"/>
      <c r="N719" s="242"/>
      <c r="O719" s="242"/>
      <c r="P719" s="242"/>
      <c r="Q719" s="242"/>
      <c r="R719" s="242"/>
      <c r="S719" s="242"/>
      <c r="T719" s="24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4" t="s">
        <v>161</v>
      </c>
      <c r="AU719" s="244" t="s">
        <v>82</v>
      </c>
      <c r="AV719" s="14" t="s">
        <v>80</v>
      </c>
      <c r="AW719" s="14" t="s">
        <v>33</v>
      </c>
      <c r="AX719" s="14" t="s">
        <v>72</v>
      </c>
      <c r="AY719" s="244" t="s">
        <v>145</v>
      </c>
    </row>
    <row r="720" s="13" customFormat="1">
      <c r="A720" s="13"/>
      <c r="B720" s="223"/>
      <c r="C720" s="224"/>
      <c r="D720" s="225" t="s">
        <v>161</v>
      </c>
      <c r="E720" s="226" t="s">
        <v>19</v>
      </c>
      <c r="F720" s="227" t="s">
        <v>1242</v>
      </c>
      <c r="G720" s="224"/>
      <c r="H720" s="228">
        <v>64.799999999999997</v>
      </c>
      <c r="I720" s="229"/>
      <c r="J720" s="224"/>
      <c r="K720" s="224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161</v>
      </c>
      <c r="AU720" s="234" t="s">
        <v>82</v>
      </c>
      <c r="AV720" s="13" t="s">
        <v>82</v>
      </c>
      <c r="AW720" s="13" t="s">
        <v>33</v>
      </c>
      <c r="AX720" s="13" t="s">
        <v>72</v>
      </c>
      <c r="AY720" s="234" t="s">
        <v>145</v>
      </c>
    </row>
    <row r="721" s="13" customFormat="1">
      <c r="A721" s="13"/>
      <c r="B721" s="223"/>
      <c r="C721" s="224"/>
      <c r="D721" s="225" t="s">
        <v>161</v>
      </c>
      <c r="E721" s="226" t="s">
        <v>19</v>
      </c>
      <c r="F721" s="227" t="s">
        <v>1119</v>
      </c>
      <c r="G721" s="224"/>
      <c r="H721" s="228">
        <v>-1.5</v>
      </c>
      <c r="I721" s="229"/>
      <c r="J721" s="224"/>
      <c r="K721" s="224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161</v>
      </c>
      <c r="AU721" s="234" t="s">
        <v>82</v>
      </c>
      <c r="AV721" s="13" t="s">
        <v>82</v>
      </c>
      <c r="AW721" s="13" t="s">
        <v>33</v>
      </c>
      <c r="AX721" s="13" t="s">
        <v>72</v>
      </c>
      <c r="AY721" s="234" t="s">
        <v>145</v>
      </c>
    </row>
    <row r="722" s="14" customFormat="1">
      <c r="A722" s="14"/>
      <c r="B722" s="235"/>
      <c r="C722" s="236"/>
      <c r="D722" s="225" t="s">
        <v>161</v>
      </c>
      <c r="E722" s="237" t="s">
        <v>19</v>
      </c>
      <c r="F722" s="238" t="s">
        <v>172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161</v>
      </c>
      <c r="AU722" s="244" t="s">
        <v>82</v>
      </c>
      <c r="AV722" s="14" t="s">
        <v>80</v>
      </c>
      <c r="AW722" s="14" t="s">
        <v>33</v>
      </c>
      <c r="AX722" s="14" t="s">
        <v>72</v>
      </c>
      <c r="AY722" s="244" t="s">
        <v>145</v>
      </c>
    </row>
    <row r="723" s="13" customFormat="1">
      <c r="A723" s="13"/>
      <c r="B723" s="223"/>
      <c r="C723" s="224"/>
      <c r="D723" s="225" t="s">
        <v>161</v>
      </c>
      <c r="E723" s="226" t="s">
        <v>19</v>
      </c>
      <c r="F723" s="227" t="s">
        <v>1243</v>
      </c>
      <c r="G723" s="224"/>
      <c r="H723" s="228">
        <v>43.740000000000002</v>
      </c>
      <c r="I723" s="229"/>
      <c r="J723" s="224"/>
      <c r="K723" s="224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161</v>
      </c>
      <c r="AU723" s="234" t="s">
        <v>82</v>
      </c>
      <c r="AV723" s="13" t="s">
        <v>82</v>
      </c>
      <c r="AW723" s="13" t="s">
        <v>33</v>
      </c>
      <c r="AX723" s="13" t="s">
        <v>72</v>
      </c>
      <c r="AY723" s="234" t="s">
        <v>145</v>
      </c>
    </row>
    <row r="724" s="13" customFormat="1">
      <c r="A724" s="13"/>
      <c r="B724" s="223"/>
      <c r="C724" s="224"/>
      <c r="D724" s="225" t="s">
        <v>161</v>
      </c>
      <c r="E724" s="226" t="s">
        <v>19</v>
      </c>
      <c r="F724" s="227" t="s">
        <v>1119</v>
      </c>
      <c r="G724" s="224"/>
      <c r="H724" s="228">
        <v>-1.5</v>
      </c>
      <c r="I724" s="229"/>
      <c r="J724" s="224"/>
      <c r="K724" s="224"/>
      <c r="L724" s="230"/>
      <c r="M724" s="231"/>
      <c r="N724" s="232"/>
      <c r="O724" s="232"/>
      <c r="P724" s="232"/>
      <c r="Q724" s="232"/>
      <c r="R724" s="232"/>
      <c r="S724" s="232"/>
      <c r="T724" s="23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4" t="s">
        <v>161</v>
      </c>
      <c r="AU724" s="234" t="s">
        <v>82</v>
      </c>
      <c r="AV724" s="13" t="s">
        <v>82</v>
      </c>
      <c r="AW724" s="13" t="s">
        <v>33</v>
      </c>
      <c r="AX724" s="13" t="s">
        <v>72</v>
      </c>
      <c r="AY724" s="234" t="s">
        <v>145</v>
      </c>
    </row>
    <row r="725" s="14" customFormat="1">
      <c r="A725" s="14"/>
      <c r="B725" s="235"/>
      <c r="C725" s="236"/>
      <c r="D725" s="225" t="s">
        <v>161</v>
      </c>
      <c r="E725" s="237" t="s">
        <v>19</v>
      </c>
      <c r="F725" s="238" t="s">
        <v>1121</v>
      </c>
      <c r="G725" s="236"/>
      <c r="H725" s="237" t="s">
        <v>19</v>
      </c>
      <c r="I725" s="239"/>
      <c r="J725" s="236"/>
      <c r="K725" s="236"/>
      <c r="L725" s="240"/>
      <c r="M725" s="241"/>
      <c r="N725" s="242"/>
      <c r="O725" s="242"/>
      <c r="P725" s="242"/>
      <c r="Q725" s="242"/>
      <c r="R725" s="242"/>
      <c r="S725" s="242"/>
      <c r="T725" s="24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4" t="s">
        <v>161</v>
      </c>
      <c r="AU725" s="244" t="s">
        <v>82</v>
      </c>
      <c r="AV725" s="14" t="s">
        <v>80</v>
      </c>
      <c r="AW725" s="14" t="s">
        <v>33</v>
      </c>
      <c r="AX725" s="14" t="s">
        <v>72</v>
      </c>
      <c r="AY725" s="244" t="s">
        <v>145</v>
      </c>
    </row>
    <row r="726" s="13" customFormat="1">
      <c r="A726" s="13"/>
      <c r="B726" s="223"/>
      <c r="C726" s="224"/>
      <c r="D726" s="225" t="s">
        <v>161</v>
      </c>
      <c r="E726" s="226" t="s">
        <v>19</v>
      </c>
      <c r="F726" s="227" t="s">
        <v>1244</v>
      </c>
      <c r="G726" s="224"/>
      <c r="H726" s="228">
        <v>72</v>
      </c>
      <c r="I726" s="229"/>
      <c r="J726" s="224"/>
      <c r="K726" s="224"/>
      <c r="L726" s="230"/>
      <c r="M726" s="231"/>
      <c r="N726" s="232"/>
      <c r="O726" s="232"/>
      <c r="P726" s="232"/>
      <c r="Q726" s="232"/>
      <c r="R726" s="232"/>
      <c r="S726" s="232"/>
      <c r="T726" s="23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4" t="s">
        <v>161</v>
      </c>
      <c r="AU726" s="234" t="s">
        <v>82</v>
      </c>
      <c r="AV726" s="13" t="s">
        <v>82</v>
      </c>
      <c r="AW726" s="13" t="s">
        <v>33</v>
      </c>
      <c r="AX726" s="13" t="s">
        <v>72</v>
      </c>
      <c r="AY726" s="234" t="s">
        <v>145</v>
      </c>
    </row>
    <row r="727" s="13" customFormat="1">
      <c r="A727" s="13"/>
      <c r="B727" s="223"/>
      <c r="C727" s="224"/>
      <c r="D727" s="225" t="s">
        <v>161</v>
      </c>
      <c r="E727" s="226" t="s">
        <v>19</v>
      </c>
      <c r="F727" s="227" t="s">
        <v>1123</v>
      </c>
      <c r="G727" s="224"/>
      <c r="H727" s="228">
        <v>-7.5</v>
      </c>
      <c r="I727" s="229"/>
      <c r="J727" s="224"/>
      <c r="K727" s="224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161</v>
      </c>
      <c r="AU727" s="234" t="s">
        <v>82</v>
      </c>
      <c r="AV727" s="13" t="s">
        <v>82</v>
      </c>
      <c r="AW727" s="13" t="s">
        <v>33</v>
      </c>
      <c r="AX727" s="13" t="s">
        <v>72</v>
      </c>
      <c r="AY727" s="234" t="s">
        <v>145</v>
      </c>
    </row>
    <row r="728" s="14" customFormat="1">
      <c r="A728" s="14"/>
      <c r="B728" s="235"/>
      <c r="C728" s="236"/>
      <c r="D728" s="225" t="s">
        <v>161</v>
      </c>
      <c r="E728" s="237" t="s">
        <v>19</v>
      </c>
      <c r="F728" s="238" t="s">
        <v>1124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4" t="s">
        <v>161</v>
      </c>
      <c r="AU728" s="244" t="s">
        <v>82</v>
      </c>
      <c r="AV728" s="14" t="s">
        <v>80</v>
      </c>
      <c r="AW728" s="14" t="s">
        <v>33</v>
      </c>
      <c r="AX728" s="14" t="s">
        <v>72</v>
      </c>
      <c r="AY728" s="244" t="s">
        <v>145</v>
      </c>
    </row>
    <row r="729" s="13" customFormat="1">
      <c r="A729" s="13"/>
      <c r="B729" s="223"/>
      <c r="C729" s="224"/>
      <c r="D729" s="225" t="s">
        <v>161</v>
      </c>
      <c r="E729" s="226" t="s">
        <v>19</v>
      </c>
      <c r="F729" s="227" t="s">
        <v>1245</v>
      </c>
      <c r="G729" s="224"/>
      <c r="H729" s="228">
        <v>27</v>
      </c>
      <c r="I729" s="229"/>
      <c r="J729" s="224"/>
      <c r="K729" s="224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161</v>
      </c>
      <c r="AU729" s="234" t="s">
        <v>82</v>
      </c>
      <c r="AV729" s="13" t="s">
        <v>82</v>
      </c>
      <c r="AW729" s="13" t="s">
        <v>33</v>
      </c>
      <c r="AX729" s="13" t="s">
        <v>72</v>
      </c>
      <c r="AY729" s="234" t="s">
        <v>145</v>
      </c>
    </row>
    <row r="730" s="14" customFormat="1">
      <c r="A730" s="14"/>
      <c r="B730" s="235"/>
      <c r="C730" s="236"/>
      <c r="D730" s="225" t="s">
        <v>161</v>
      </c>
      <c r="E730" s="237" t="s">
        <v>19</v>
      </c>
      <c r="F730" s="238" t="s">
        <v>1126</v>
      </c>
      <c r="G730" s="236"/>
      <c r="H730" s="237" t="s">
        <v>19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4" t="s">
        <v>161</v>
      </c>
      <c r="AU730" s="244" t="s">
        <v>82</v>
      </c>
      <c r="AV730" s="14" t="s">
        <v>80</v>
      </c>
      <c r="AW730" s="14" t="s">
        <v>33</v>
      </c>
      <c r="AX730" s="14" t="s">
        <v>72</v>
      </c>
      <c r="AY730" s="244" t="s">
        <v>145</v>
      </c>
    </row>
    <row r="731" s="13" customFormat="1">
      <c r="A731" s="13"/>
      <c r="B731" s="223"/>
      <c r="C731" s="224"/>
      <c r="D731" s="225" t="s">
        <v>161</v>
      </c>
      <c r="E731" s="226" t="s">
        <v>19</v>
      </c>
      <c r="F731" s="227" t="s">
        <v>1246</v>
      </c>
      <c r="G731" s="224"/>
      <c r="H731" s="228">
        <v>25</v>
      </c>
      <c r="I731" s="229"/>
      <c r="J731" s="224"/>
      <c r="K731" s="224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161</v>
      </c>
      <c r="AU731" s="234" t="s">
        <v>82</v>
      </c>
      <c r="AV731" s="13" t="s">
        <v>82</v>
      </c>
      <c r="AW731" s="13" t="s">
        <v>33</v>
      </c>
      <c r="AX731" s="13" t="s">
        <v>72</v>
      </c>
      <c r="AY731" s="234" t="s">
        <v>145</v>
      </c>
    </row>
    <row r="732" s="14" customFormat="1">
      <c r="A732" s="14"/>
      <c r="B732" s="235"/>
      <c r="C732" s="236"/>
      <c r="D732" s="225" t="s">
        <v>161</v>
      </c>
      <c r="E732" s="237" t="s">
        <v>19</v>
      </c>
      <c r="F732" s="238" t="s">
        <v>1128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4" t="s">
        <v>161</v>
      </c>
      <c r="AU732" s="244" t="s">
        <v>82</v>
      </c>
      <c r="AV732" s="14" t="s">
        <v>80</v>
      </c>
      <c r="AW732" s="14" t="s">
        <v>33</v>
      </c>
      <c r="AX732" s="14" t="s">
        <v>72</v>
      </c>
      <c r="AY732" s="244" t="s">
        <v>145</v>
      </c>
    </row>
    <row r="733" s="13" customFormat="1">
      <c r="A733" s="13"/>
      <c r="B733" s="223"/>
      <c r="C733" s="224"/>
      <c r="D733" s="225" t="s">
        <v>161</v>
      </c>
      <c r="E733" s="226" t="s">
        <v>19</v>
      </c>
      <c r="F733" s="227" t="s">
        <v>1247</v>
      </c>
      <c r="G733" s="224"/>
      <c r="H733" s="228">
        <v>95</v>
      </c>
      <c r="I733" s="229"/>
      <c r="J733" s="224"/>
      <c r="K733" s="224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161</v>
      </c>
      <c r="AU733" s="234" t="s">
        <v>82</v>
      </c>
      <c r="AV733" s="13" t="s">
        <v>82</v>
      </c>
      <c r="AW733" s="13" t="s">
        <v>33</v>
      </c>
      <c r="AX733" s="13" t="s">
        <v>72</v>
      </c>
      <c r="AY733" s="234" t="s">
        <v>145</v>
      </c>
    </row>
    <row r="734" s="13" customFormat="1">
      <c r="A734" s="13"/>
      <c r="B734" s="223"/>
      <c r="C734" s="224"/>
      <c r="D734" s="225" t="s">
        <v>161</v>
      </c>
      <c r="E734" s="226" t="s">
        <v>19</v>
      </c>
      <c r="F734" s="227" t="s">
        <v>1119</v>
      </c>
      <c r="G734" s="224"/>
      <c r="H734" s="228">
        <v>-1.5</v>
      </c>
      <c r="I734" s="229"/>
      <c r="J734" s="224"/>
      <c r="K734" s="224"/>
      <c r="L734" s="230"/>
      <c r="M734" s="231"/>
      <c r="N734" s="232"/>
      <c r="O734" s="232"/>
      <c r="P734" s="232"/>
      <c r="Q734" s="232"/>
      <c r="R734" s="232"/>
      <c r="S734" s="232"/>
      <c r="T734" s="23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4" t="s">
        <v>161</v>
      </c>
      <c r="AU734" s="234" t="s">
        <v>82</v>
      </c>
      <c r="AV734" s="13" t="s">
        <v>82</v>
      </c>
      <c r="AW734" s="13" t="s">
        <v>33</v>
      </c>
      <c r="AX734" s="13" t="s">
        <v>72</v>
      </c>
      <c r="AY734" s="234" t="s">
        <v>145</v>
      </c>
    </row>
    <row r="735" s="14" customFormat="1">
      <c r="A735" s="14"/>
      <c r="B735" s="235"/>
      <c r="C735" s="236"/>
      <c r="D735" s="225" t="s">
        <v>161</v>
      </c>
      <c r="E735" s="237" t="s">
        <v>19</v>
      </c>
      <c r="F735" s="238" t="s">
        <v>1130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4" t="s">
        <v>161</v>
      </c>
      <c r="AU735" s="244" t="s">
        <v>82</v>
      </c>
      <c r="AV735" s="14" t="s">
        <v>80</v>
      </c>
      <c r="AW735" s="14" t="s">
        <v>33</v>
      </c>
      <c r="AX735" s="14" t="s">
        <v>72</v>
      </c>
      <c r="AY735" s="244" t="s">
        <v>145</v>
      </c>
    </row>
    <row r="736" s="13" customFormat="1">
      <c r="A736" s="13"/>
      <c r="B736" s="223"/>
      <c r="C736" s="224"/>
      <c r="D736" s="225" t="s">
        <v>161</v>
      </c>
      <c r="E736" s="226" t="s">
        <v>19</v>
      </c>
      <c r="F736" s="227" t="s">
        <v>1248</v>
      </c>
      <c r="G736" s="224"/>
      <c r="H736" s="228">
        <v>71.5</v>
      </c>
      <c r="I736" s="229"/>
      <c r="J736" s="224"/>
      <c r="K736" s="224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161</v>
      </c>
      <c r="AU736" s="234" t="s">
        <v>82</v>
      </c>
      <c r="AV736" s="13" t="s">
        <v>82</v>
      </c>
      <c r="AW736" s="13" t="s">
        <v>33</v>
      </c>
      <c r="AX736" s="13" t="s">
        <v>72</v>
      </c>
      <c r="AY736" s="234" t="s">
        <v>145</v>
      </c>
    </row>
    <row r="737" s="13" customFormat="1">
      <c r="A737" s="13"/>
      <c r="B737" s="223"/>
      <c r="C737" s="224"/>
      <c r="D737" s="225" t="s">
        <v>161</v>
      </c>
      <c r="E737" s="226" t="s">
        <v>19</v>
      </c>
      <c r="F737" s="227" t="s">
        <v>1119</v>
      </c>
      <c r="G737" s="224"/>
      <c r="H737" s="228">
        <v>-1.5</v>
      </c>
      <c r="I737" s="229"/>
      <c r="J737" s="224"/>
      <c r="K737" s="224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161</v>
      </c>
      <c r="AU737" s="234" t="s">
        <v>82</v>
      </c>
      <c r="AV737" s="13" t="s">
        <v>82</v>
      </c>
      <c r="AW737" s="13" t="s">
        <v>33</v>
      </c>
      <c r="AX737" s="13" t="s">
        <v>72</v>
      </c>
      <c r="AY737" s="234" t="s">
        <v>145</v>
      </c>
    </row>
    <row r="738" s="14" customFormat="1">
      <c r="A738" s="14"/>
      <c r="B738" s="235"/>
      <c r="C738" s="236"/>
      <c r="D738" s="225" t="s">
        <v>161</v>
      </c>
      <c r="E738" s="237" t="s">
        <v>19</v>
      </c>
      <c r="F738" s="238" t="s">
        <v>1132</v>
      </c>
      <c r="G738" s="236"/>
      <c r="H738" s="237" t="s">
        <v>19</v>
      </c>
      <c r="I738" s="239"/>
      <c r="J738" s="236"/>
      <c r="K738" s="236"/>
      <c r="L738" s="240"/>
      <c r="M738" s="241"/>
      <c r="N738" s="242"/>
      <c r="O738" s="242"/>
      <c r="P738" s="242"/>
      <c r="Q738" s="242"/>
      <c r="R738" s="242"/>
      <c r="S738" s="242"/>
      <c r="T738" s="24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4" t="s">
        <v>161</v>
      </c>
      <c r="AU738" s="244" t="s">
        <v>82</v>
      </c>
      <c r="AV738" s="14" t="s">
        <v>80</v>
      </c>
      <c r="AW738" s="14" t="s">
        <v>33</v>
      </c>
      <c r="AX738" s="14" t="s">
        <v>72</v>
      </c>
      <c r="AY738" s="244" t="s">
        <v>145</v>
      </c>
    </row>
    <row r="739" s="13" customFormat="1">
      <c r="A739" s="13"/>
      <c r="B739" s="223"/>
      <c r="C739" s="224"/>
      <c r="D739" s="225" t="s">
        <v>161</v>
      </c>
      <c r="E739" s="226" t="s">
        <v>19</v>
      </c>
      <c r="F739" s="227" t="s">
        <v>1249</v>
      </c>
      <c r="G739" s="224"/>
      <c r="H739" s="228">
        <v>70</v>
      </c>
      <c r="I739" s="229"/>
      <c r="J739" s="224"/>
      <c r="K739" s="224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161</v>
      </c>
      <c r="AU739" s="234" t="s">
        <v>82</v>
      </c>
      <c r="AV739" s="13" t="s">
        <v>82</v>
      </c>
      <c r="AW739" s="13" t="s">
        <v>33</v>
      </c>
      <c r="AX739" s="13" t="s">
        <v>72</v>
      </c>
      <c r="AY739" s="234" t="s">
        <v>145</v>
      </c>
    </row>
    <row r="740" s="13" customFormat="1">
      <c r="A740" s="13"/>
      <c r="B740" s="223"/>
      <c r="C740" s="224"/>
      <c r="D740" s="225" t="s">
        <v>161</v>
      </c>
      <c r="E740" s="226" t="s">
        <v>19</v>
      </c>
      <c r="F740" s="227" t="s">
        <v>1134</v>
      </c>
      <c r="G740" s="224"/>
      <c r="H740" s="228">
        <v>-3</v>
      </c>
      <c r="I740" s="229"/>
      <c r="J740" s="224"/>
      <c r="K740" s="224"/>
      <c r="L740" s="230"/>
      <c r="M740" s="231"/>
      <c r="N740" s="232"/>
      <c r="O740" s="232"/>
      <c r="P740" s="232"/>
      <c r="Q740" s="232"/>
      <c r="R740" s="232"/>
      <c r="S740" s="232"/>
      <c r="T740" s="23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4" t="s">
        <v>161</v>
      </c>
      <c r="AU740" s="234" t="s">
        <v>82</v>
      </c>
      <c r="AV740" s="13" t="s">
        <v>82</v>
      </c>
      <c r="AW740" s="13" t="s">
        <v>33</v>
      </c>
      <c r="AX740" s="13" t="s">
        <v>72</v>
      </c>
      <c r="AY740" s="234" t="s">
        <v>145</v>
      </c>
    </row>
    <row r="741" s="14" customFormat="1">
      <c r="A741" s="14"/>
      <c r="B741" s="235"/>
      <c r="C741" s="236"/>
      <c r="D741" s="225" t="s">
        <v>161</v>
      </c>
      <c r="E741" s="237" t="s">
        <v>19</v>
      </c>
      <c r="F741" s="238" t="s">
        <v>1135</v>
      </c>
      <c r="G741" s="236"/>
      <c r="H741" s="237" t="s">
        <v>19</v>
      </c>
      <c r="I741" s="239"/>
      <c r="J741" s="236"/>
      <c r="K741" s="236"/>
      <c r="L741" s="240"/>
      <c r="M741" s="241"/>
      <c r="N741" s="242"/>
      <c r="O741" s="242"/>
      <c r="P741" s="242"/>
      <c r="Q741" s="242"/>
      <c r="R741" s="242"/>
      <c r="S741" s="242"/>
      <c r="T741" s="24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4" t="s">
        <v>161</v>
      </c>
      <c r="AU741" s="244" t="s">
        <v>82</v>
      </c>
      <c r="AV741" s="14" t="s">
        <v>80</v>
      </c>
      <c r="AW741" s="14" t="s">
        <v>33</v>
      </c>
      <c r="AX741" s="14" t="s">
        <v>72</v>
      </c>
      <c r="AY741" s="244" t="s">
        <v>145</v>
      </c>
    </row>
    <row r="742" s="13" customFormat="1">
      <c r="A742" s="13"/>
      <c r="B742" s="223"/>
      <c r="C742" s="224"/>
      <c r="D742" s="225" t="s">
        <v>161</v>
      </c>
      <c r="E742" s="226" t="s">
        <v>19</v>
      </c>
      <c r="F742" s="227" t="s">
        <v>1250</v>
      </c>
      <c r="G742" s="224"/>
      <c r="H742" s="228">
        <v>35.640000000000001</v>
      </c>
      <c r="I742" s="229"/>
      <c r="J742" s="224"/>
      <c r="K742" s="224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161</v>
      </c>
      <c r="AU742" s="234" t="s">
        <v>82</v>
      </c>
      <c r="AV742" s="13" t="s">
        <v>82</v>
      </c>
      <c r="AW742" s="13" t="s">
        <v>33</v>
      </c>
      <c r="AX742" s="13" t="s">
        <v>72</v>
      </c>
      <c r="AY742" s="234" t="s">
        <v>145</v>
      </c>
    </row>
    <row r="743" s="13" customFormat="1">
      <c r="A743" s="13"/>
      <c r="B743" s="223"/>
      <c r="C743" s="224"/>
      <c r="D743" s="225" t="s">
        <v>161</v>
      </c>
      <c r="E743" s="226" t="s">
        <v>19</v>
      </c>
      <c r="F743" s="227" t="s">
        <v>1137</v>
      </c>
      <c r="G743" s="224"/>
      <c r="H743" s="228">
        <v>-0.80000000000000004</v>
      </c>
      <c r="I743" s="229"/>
      <c r="J743" s="224"/>
      <c r="K743" s="224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161</v>
      </c>
      <c r="AU743" s="234" t="s">
        <v>82</v>
      </c>
      <c r="AV743" s="13" t="s">
        <v>82</v>
      </c>
      <c r="AW743" s="13" t="s">
        <v>33</v>
      </c>
      <c r="AX743" s="13" t="s">
        <v>72</v>
      </c>
      <c r="AY743" s="234" t="s">
        <v>145</v>
      </c>
    </row>
    <row r="744" s="14" customFormat="1">
      <c r="A744" s="14"/>
      <c r="B744" s="235"/>
      <c r="C744" s="236"/>
      <c r="D744" s="225" t="s">
        <v>161</v>
      </c>
      <c r="E744" s="237" t="s">
        <v>19</v>
      </c>
      <c r="F744" s="238" t="s">
        <v>1138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4" t="s">
        <v>161</v>
      </c>
      <c r="AU744" s="244" t="s">
        <v>82</v>
      </c>
      <c r="AV744" s="14" t="s">
        <v>80</v>
      </c>
      <c r="AW744" s="14" t="s">
        <v>33</v>
      </c>
      <c r="AX744" s="14" t="s">
        <v>72</v>
      </c>
      <c r="AY744" s="244" t="s">
        <v>145</v>
      </c>
    </row>
    <row r="745" s="13" customFormat="1">
      <c r="A745" s="13"/>
      <c r="B745" s="223"/>
      <c r="C745" s="224"/>
      <c r="D745" s="225" t="s">
        <v>161</v>
      </c>
      <c r="E745" s="226" t="s">
        <v>19</v>
      </c>
      <c r="F745" s="227" t="s">
        <v>1251</v>
      </c>
      <c r="G745" s="224"/>
      <c r="H745" s="228">
        <v>11</v>
      </c>
      <c r="I745" s="229"/>
      <c r="J745" s="224"/>
      <c r="K745" s="224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161</v>
      </c>
      <c r="AU745" s="234" t="s">
        <v>82</v>
      </c>
      <c r="AV745" s="13" t="s">
        <v>82</v>
      </c>
      <c r="AW745" s="13" t="s">
        <v>33</v>
      </c>
      <c r="AX745" s="13" t="s">
        <v>72</v>
      </c>
      <c r="AY745" s="234" t="s">
        <v>145</v>
      </c>
    </row>
    <row r="746" s="14" customFormat="1">
      <c r="A746" s="14"/>
      <c r="B746" s="235"/>
      <c r="C746" s="236"/>
      <c r="D746" s="225" t="s">
        <v>161</v>
      </c>
      <c r="E746" s="237" t="s">
        <v>19</v>
      </c>
      <c r="F746" s="238" t="s">
        <v>543</v>
      </c>
      <c r="G746" s="236"/>
      <c r="H746" s="237" t="s">
        <v>19</v>
      </c>
      <c r="I746" s="239"/>
      <c r="J746" s="236"/>
      <c r="K746" s="236"/>
      <c r="L746" s="240"/>
      <c r="M746" s="241"/>
      <c r="N746" s="242"/>
      <c r="O746" s="242"/>
      <c r="P746" s="242"/>
      <c r="Q746" s="242"/>
      <c r="R746" s="242"/>
      <c r="S746" s="242"/>
      <c r="T746" s="24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4" t="s">
        <v>161</v>
      </c>
      <c r="AU746" s="244" t="s">
        <v>82</v>
      </c>
      <c r="AV746" s="14" t="s">
        <v>80</v>
      </c>
      <c r="AW746" s="14" t="s">
        <v>33</v>
      </c>
      <c r="AX746" s="14" t="s">
        <v>72</v>
      </c>
      <c r="AY746" s="244" t="s">
        <v>145</v>
      </c>
    </row>
    <row r="747" s="13" customFormat="1">
      <c r="A747" s="13"/>
      <c r="B747" s="223"/>
      <c r="C747" s="224"/>
      <c r="D747" s="225" t="s">
        <v>161</v>
      </c>
      <c r="E747" s="226" t="s">
        <v>19</v>
      </c>
      <c r="F747" s="227" t="s">
        <v>1252</v>
      </c>
      <c r="G747" s="224"/>
      <c r="H747" s="228">
        <v>13.5</v>
      </c>
      <c r="I747" s="229"/>
      <c r="J747" s="224"/>
      <c r="K747" s="224"/>
      <c r="L747" s="230"/>
      <c r="M747" s="231"/>
      <c r="N747" s="232"/>
      <c r="O747" s="232"/>
      <c r="P747" s="232"/>
      <c r="Q747" s="232"/>
      <c r="R747" s="232"/>
      <c r="S747" s="232"/>
      <c r="T747" s="23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4" t="s">
        <v>161</v>
      </c>
      <c r="AU747" s="234" t="s">
        <v>82</v>
      </c>
      <c r="AV747" s="13" t="s">
        <v>82</v>
      </c>
      <c r="AW747" s="13" t="s">
        <v>33</v>
      </c>
      <c r="AX747" s="13" t="s">
        <v>72</v>
      </c>
      <c r="AY747" s="234" t="s">
        <v>145</v>
      </c>
    </row>
    <row r="748" s="13" customFormat="1">
      <c r="A748" s="13"/>
      <c r="B748" s="223"/>
      <c r="C748" s="224"/>
      <c r="D748" s="225" t="s">
        <v>161</v>
      </c>
      <c r="E748" s="226" t="s">
        <v>19</v>
      </c>
      <c r="F748" s="227" t="s">
        <v>1137</v>
      </c>
      <c r="G748" s="224"/>
      <c r="H748" s="228">
        <v>-0.80000000000000004</v>
      </c>
      <c r="I748" s="229"/>
      <c r="J748" s="224"/>
      <c r="K748" s="224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161</v>
      </c>
      <c r="AU748" s="234" t="s">
        <v>82</v>
      </c>
      <c r="AV748" s="13" t="s">
        <v>82</v>
      </c>
      <c r="AW748" s="13" t="s">
        <v>33</v>
      </c>
      <c r="AX748" s="13" t="s">
        <v>72</v>
      </c>
      <c r="AY748" s="234" t="s">
        <v>145</v>
      </c>
    </row>
    <row r="749" s="14" customFormat="1">
      <c r="A749" s="14"/>
      <c r="B749" s="235"/>
      <c r="C749" s="236"/>
      <c r="D749" s="225" t="s">
        <v>161</v>
      </c>
      <c r="E749" s="237" t="s">
        <v>19</v>
      </c>
      <c r="F749" s="238" t="s">
        <v>629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4" t="s">
        <v>161</v>
      </c>
      <c r="AU749" s="244" t="s">
        <v>82</v>
      </c>
      <c r="AV749" s="14" t="s">
        <v>80</v>
      </c>
      <c r="AW749" s="14" t="s">
        <v>33</v>
      </c>
      <c r="AX749" s="14" t="s">
        <v>72</v>
      </c>
      <c r="AY749" s="244" t="s">
        <v>145</v>
      </c>
    </row>
    <row r="750" s="14" customFormat="1">
      <c r="A750" s="14"/>
      <c r="B750" s="235"/>
      <c r="C750" s="236"/>
      <c r="D750" s="225" t="s">
        <v>161</v>
      </c>
      <c r="E750" s="237" t="s">
        <v>19</v>
      </c>
      <c r="F750" s="238" t="s">
        <v>357</v>
      </c>
      <c r="G750" s="236"/>
      <c r="H750" s="237" t="s">
        <v>19</v>
      </c>
      <c r="I750" s="239"/>
      <c r="J750" s="236"/>
      <c r="K750" s="236"/>
      <c r="L750" s="240"/>
      <c r="M750" s="241"/>
      <c r="N750" s="242"/>
      <c r="O750" s="242"/>
      <c r="P750" s="242"/>
      <c r="Q750" s="242"/>
      <c r="R750" s="242"/>
      <c r="S750" s="242"/>
      <c r="T750" s="24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4" t="s">
        <v>161</v>
      </c>
      <c r="AU750" s="244" t="s">
        <v>82</v>
      </c>
      <c r="AV750" s="14" t="s">
        <v>80</v>
      </c>
      <c r="AW750" s="14" t="s">
        <v>33</v>
      </c>
      <c r="AX750" s="14" t="s">
        <v>72</v>
      </c>
      <c r="AY750" s="244" t="s">
        <v>145</v>
      </c>
    </row>
    <row r="751" s="13" customFormat="1">
      <c r="A751" s="13"/>
      <c r="B751" s="223"/>
      <c r="C751" s="224"/>
      <c r="D751" s="225" t="s">
        <v>161</v>
      </c>
      <c r="E751" s="226" t="s">
        <v>19</v>
      </c>
      <c r="F751" s="227" t="s">
        <v>630</v>
      </c>
      <c r="G751" s="224"/>
      <c r="H751" s="228">
        <v>9.9399999999999995</v>
      </c>
      <c r="I751" s="229"/>
      <c r="J751" s="224"/>
      <c r="K751" s="224"/>
      <c r="L751" s="230"/>
      <c r="M751" s="231"/>
      <c r="N751" s="232"/>
      <c r="O751" s="232"/>
      <c r="P751" s="232"/>
      <c r="Q751" s="232"/>
      <c r="R751" s="232"/>
      <c r="S751" s="232"/>
      <c r="T751" s="23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4" t="s">
        <v>161</v>
      </c>
      <c r="AU751" s="234" t="s">
        <v>82</v>
      </c>
      <c r="AV751" s="13" t="s">
        <v>82</v>
      </c>
      <c r="AW751" s="13" t="s">
        <v>33</v>
      </c>
      <c r="AX751" s="13" t="s">
        <v>72</v>
      </c>
      <c r="AY751" s="234" t="s">
        <v>145</v>
      </c>
    </row>
    <row r="752" s="13" customFormat="1">
      <c r="A752" s="13"/>
      <c r="B752" s="223"/>
      <c r="C752" s="224"/>
      <c r="D752" s="225" t="s">
        <v>161</v>
      </c>
      <c r="E752" s="226" t="s">
        <v>19</v>
      </c>
      <c r="F752" s="227" t="s">
        <v>631</v>
      </c>
      <c r="G752" s="224"/>
      <c r="H752" s="228">
        <v>4.2000000000000002</v>
      </c>
      <c r="I752" s="229"/>
      <c r="J752" s="224"/>
      <c r="K752" s="224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161</v>
      </c>
      <c r="AU752" s="234" t="s">
        <v>82</v>
      </c>
      <c r="AV752" s="13" t="s">
        <v>82</v>
      </c>
      <c r="AW752" s="13" t="s">
        <v>33</v>
      </c>
      <c r="AX752" s="13" t="s">
        <v>72</v>
      </c>
      <c r="AY752" s="234" t="s">
        <v>145</v>
      </c>
    </row>
    <row r="753" s="14" customFormat="1">
      <c r="A753" s="14"/>
      <c r="B753" s="235"/>
      <c r="C753" s="236"/>
      <c r="D753" s="225" t="s">
        <v>161</v>
      </c>
      <c r="E753" s="237" t="s">
        <v>19</v>
      </c>
      <c r="F753" s="238" t="s">
        <v>208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4" t="s">
        <v>161</v>
      </c>
      <c r="AU753" s="244" t="s">
        <v>82</v>
      </c>
      <c r="AV753" s="14" t="s">
        <v>80</v>
      </c>
      <c r="AW753" s="14" t="s">
        <v>33</v>
      </c>
      <c r="AX753" s="14" t="s">
        <v>72</v>
      </c>
      <c r="AY753" s="244" t="s">
        <v>145</v>
      </c>
    </row>
    <row r="754" s="13" customFormat="1">
      <c r="A754" s="13"/>
      <c r="B754" s="223"/>
      <c r="C754" s="224"/>
      <c r="D754" s="225" t="s">
        <v>161</v>
      </c>
      <c r="E754" s="226" t="s">
        <v>19</v>
      </c>
      <c r="F754" s="227" t="s">
        <v>632</v>
      </c>
      <c r="G754" s="224"/>
      <c r="H754" s="228">
        <v>8.4000000000000004</v>
      </c>
      <c r="I754" s="229"/>
      <c r="J754" s="224"/>
      <c r="K754" s="224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161</v>
      </c>
      <c r="AU754" s="234" t="s">
        <v>82</v>
      </c>
      <c r="AV754" s="13" t="s">
        <v>82</v>
      </c>
      <c r="AW754" s="13" t="s">
        <v>33</v>
      </c>
      <c r="AX754" s="13" t="s">
        <v>72</v>
      </c>
      <c r="AY754" s="234" t="s">
        <v>145</v>
      </c>
    </row>
    <row r="755" s="13" customFormat="1">
      <c r="A755" s="13"/>
      <c r="B755" s="223"/>
      <c r="C755" s="224"/>
      <c r="D755" s="225" t="s">
        <v>161</v>
      </c>
      <c r="E755" s="226" t="s">
        <v>19</v>
      </c>
      <c r="F755" s="227" t="s">
        <v>633</v>
      </c>
      <c r="G755" s="224"/>
      <c r="H755" s="228">
        <v>7</v>
      </c>
      <c r="I755" s="229"/>
      <c r="J755" s="224"/>
      <c r="K755" s="224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161</v>
      </c>
      <c r="AU755" s="234" t="s">
        <v>82</v>
      </c>
      <c r="AV755" s="13" t="s">
        <v>82</v>
      </c>
      <c r="AW755" s="13" t="s">
        <v>33</v>
      </c>
      <c r="AX755" s="13" t="s">
        <v>72</v>
      </c>
      <c r="AY755" s="234" t="s">
        <v>145</v>
      </c>
    </row>
    <row r="756" s="14" customFormat="1">
      <c r="A756" s="14"/>
      <c r="B756" s="235"/>
      <c r="C756" s="236"/>
      <c r="D756" s="225" t="s">
        <v>161</v>
      </c>
      <c r="E756" s="237" t="s">
        <v>19</v>
      </c>
      <c r="F756" s="238" t="s">
        <v>1054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4" t="s">
        <v>161</v>
      </c>
      <c r="AU756" s="244" t="s">
        <v>82</v>
      </c>
      <c r="AV756" s="14" t="s">
        <v>80</v>
      </c>
      <c r="AW756" s="14" t="s">
        <v>33</v>
      </c>
      <c r="AX756" s="14" t="s">
        <v>72</v>
      </c>
      <c r="AY756" s="244" t="s">
        <v>145</v>
      </c>
    </row>
    <row r="757" s="13" customFormat="1">
      <c r="A757" s="13"/>
      <c r="B757" s="223"/>
      <c r="C757" s="224"/>
      <c r="D757" s="225" t="s">
        <v>161</v>
      </c>
      <c r="E757" s="226" t="s">
        <v>19</v>
      </c>
      <c r="F757" s="227" t="s">
        <v>1055</v>
      </c>
      <c r="G757" s="224"/>
      <c r="H757" s="228">
        <v>7.2000000000000002</v>
      </c>
      <c r="I757" s="229"/>
      <c r="J757" s="224"/>
      <c r="K757" s="224"/>
      <c r="L757" s="230"/>
      <c r="M757" s="231"/>
      <c r="N757" s="232"/>
      <c r="O757" s="232"/>
      <c r="P757" s="232"/>
      <c r="Q757" s="232"/>
      <c r="R757" s="232"/>
      <c r="S757" s="232"/>
      <c r="T757" s="23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4" t="s">
        <v>161</v>
      </c>
      <c r="AU757" s="234" t="s">
        <v>82</v>
      </c>
      <c r="AV757" s="13" t="s">
        <v>82</v>
      </c>
      <c r="AW757" s="13" t="s">
        <v>33</v>
      </c>
      <c r="AX757" s="13" t="s">
        <v>72</v>
      </c>
      <c r="AY757" s="234" t="s">
        <v>145</v>
      </c>
    </row>
    <row r="758" s="14" customFormat="1">
      <c r="A758" s="14"/>
      <c r="B758" s="235"/>
      <c r="C758" s="236"/>
      <c r="D758" s="225" t="s">
        <v>161</v>
      </c>
      <c r="E758" s="237" t="s">
        <v>19</v>
      </c>
      <c r="F758" s="238" t="s">
        <v>174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4" t="s">
        <v>161</v>
      </c>
      <c r="AU758" s="244" t="s">
        <v>82</v>
      </c>
      <c r="AV758" s="14" t="s">
        <v>80</v>
      </c>
      <c r="AW758" s="14" t="s">
        <v>33</v>
      </c>
      <c r="AX758" s="14" t="s">
        <v>72</v>
      </c>
      <c r="AY758" s="244" t="s">
        <v>145</v>
      </c>
    </row>
    <row r="759" s="13" customFormat="1">
      <c r="A759" s="13"/>
      <c r="B759" s="223"/>
      <c r="C759" s="224"/>
      <c r="D759" s="225" t="s">
        <v>161</v>
      </c>
      <c r="E759" s="226" t="s">
        <v>19</v>
      </c>
      <c r="F759" s="227" t="s">
        <v>1253</v>
      </c>
      <c r="G759" s="224"/>
      <c r="H759" s="228">
        <v>45.600000000000001</v>
      </c>
      <c r="I759" s="229"/>
      <c r="J759" s="224"/>
      <c r="K759" s="224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161</v>
      </c>
      <c r="AU759" s="234" t="s">
        <v>82</v>
      </c>
      <c r="AV759" s="13" t="s">
        <v>82</v>
      </c>
      <c r="AW759" s="13" t="s">
        <v>33</v>
      </c>
      <c r="AX759" s="13" t="s">
        <v>72</v>
      </c>
      <c r="AY759" s="234" t="s">
        <v>145</v>
      </c>
    </row>
    <row r="760" s="15" customFormat="1">
      <c r="A760" s="15"/>
      <c r="B760" s="245"/>
      <c r="C760" s="246"/>
      <c r="D760" s="225" t="s">
        <v>161</v>
      </c>
      <c r="E760" s="247" t="s">
        <v>19</v>
      </c>
      <c r="F760" s="248" t="s">
        <v>176</v>
      </c>
      <c r="G760" s="246"/>
      <c r="H760" s="249">
        <v>942.66999999999996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5" t="s">
        <v>161</v>
      </c>
      <c r="AU760" s="255" t="s">
        <v>82</v>
      </c>
      <c r="AV760" s="15" t="s">
        <v>152</v>
      </c>
      <c r="AW760" s="15" t="s">
        <v>33</v>
      </c>
      <c r="AX760" s="15" t="s">
        <v>80</v>
      </c>
      <c r="AY760" s="255" t="s">
        <v>145</v>
      </c>
    </row>
    <row r="761" s="2" customFormat="1" ht="24.15" customHeight="1">
      <c r="A761" s="39"/>
      <c r="B761" s="40"/>
      <c r="C761" s="205" t="s">
        <v>1254</v>
      </c>
      <c r="D761" s="205" t="s">
        <v>148</v>
      </c>
      <c r="E761" s="206" t="s">
        <v>1255</v>
      </c>
      <c r="F761" s="207" t="s">
        <v>1256</v>
      </c>
      <c r="G761" s="208" t="s">
        <v>156</v>
      </c>
      <c r="H761" s="209">
        <v>942.66999999999996</v>
      </c>
      <c r="I761" s="210"/>
      <c r="J761" s="211">
        <f>ROUND(I761*H761,2)</f>
        <v>0</v>
      </c>
      <c r="K761" s="207" t="s">
        <v>157</v>
      </c>
      <c r="L761" s="45"/>
      <c r="M761" s="212" t="s">
        <v>19</v>
      </c>
      <c r="N761" s="213" t="s">
        <v>43</v>
      </c>
      <c r="O761" s="85"/>
      <c r="P761" s="214">
        <f>O761*H761</f>
        <v>0</v>
      </c>
      <c r="Q761" s="214">
        <v>0.00029</v>
      </c>
      <c r="R761" s="214">
        <f>Q761*H761</f>
        <v>0.27337430000000001</v>
      </c>
      <c r="S761" s="214">
        <v>0</v>
      </c>
      <c r="T761" s="21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6" t="s">
        <v>265</v>
      </c>
      <c r="AT761" s="216" t="s">
        <v>148</v>
      </c>
      <c r="AU761" s="216" t="s">
        <v>82</v>
      </c>
      <c r="AY761" s="18" t="s">
        <v>145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8" t="s">
        <v>80</v>
      </c>
      <c r="BK761" s="217">
        <f>ROUND(I761*H761,2)</f>
        <v>0</v>
      </c>
      <c r="BL761" s="18" t="s">
        <v>265</v>
      </c>
      <c r="BM761" s="216" t="s">
        <v>1257</v>
      </c>
    </row>
    <row r="762" s="2" customFormat="1">
      <c r="A762" s="39"/>
      <c r="B762" s="40"/>
      <c r="C762" s="41"/>
      <c r="D762" s="218" t="s">
        <v>159</v>
      </c>
      <c r="E762" s="41"/>
      <c r="F762" s="219" t="s">
        <v>1258</v>
      </c>
      <c r="G762" s="41"/>
      <c r="H762" s="41"/>
      <c r="I762" s="220"/>
      <c r="J762" s="41"/>
      <c r="K762" s="41"/>
      <c r="L762" s="45"/>
      <c r="M762" s="221"/>
      <c r="N762" s="222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159</v>
      </c>
      <c r="AU762" s="18" t="s">
        <v>82</v>
      </c>
    </row>
    <row r="763" s="12" customFormat="1" ht="25.92" customHeight="1">
      <c r="A763" s="12"/>
      <c r="B763" s="189"/>
      <c r="C763" s="190"/>
      <c r="D763" s="191" t="s">
        <v>71</v>
      </c>
      <c r="E763" s="192" t="s">
        <v>1259</v>
      </c>
      <c r="F763" s="192" t="s">
        <v>1260</v>
      </c>
      <c r="G763" s="190"/>
      <c r="H763" s="190"/>
      <c r="I763" s="193"/>
      <c r="J763" s="194">
        <f>BK763</f>
        <v>0</v>
      </c>
      <c r="K763" s="190"/>
      <c r="L763" s="195"/>
      <c r="M763" s="196"/>
      <c r="N763" s="197"/>
      <c r="O763" s="197"/>
      <c r="P763" s="198">
        <f>P764</f>
        <v>0</v>
      </c>
      <c r="Q763" s="197"/>
      <c r="R763" s="198">
        <f>R764</f>
        <v>0</v>
      </c>
      <c r="S763" s="197"/>
      <c r="T763" s="199">
        <f>T764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0" t="s">
        <v>152</v>
      </c>
      <c r="AT763" s="201" t="s">
        <v>71</v>
      </c>
      <c r="AU763" s="201" t="s">
        <v>72</v>
      </c>
      <c r="AY763" s="200" t="s">
        <v>145</v>
      </c>
      <c r="BK763" s="202">
        <f>BK764</f>
        <v>0</v>
      </c>
    </row>
    <row r="764" s="2" customFormat="1" ht="21.75" customHeight="1">
      <c r="A764" s="39"/>
      <c r="B764" s="40"/>
      <c r="C764" s="205" t="s">
        <v>1261</v>
      </c>
      <c r="D764" s="205" t="s">
        <v>148</v>
      </c>
      <c r="E764" s="206" t="s">
        <v>1262</v>
      </c>
      <c r="F764" s="207" t="s">
        <v>1263</v>
      </c>
      <c r="G764" s="208" t="s">
        <v>151</v>
      </c>
      <c r="H764" s="209">
        <v>1</v>
      </c>
      <c r="I764" s="210"/>
      <c r="J764" s="211">
        <f>ROUND(I764*H764,2)</f>
        <v>0</v>
      </c>
      <c r="K764" s="207" t="s">
        <v>19</v>
      </c>
      <c r="L764" s="45"/>
      <c r="M764" s="270" t="s">
        <v>19</v>
      </c>
      <c r="N764" s="271" t="s">
        <v>43</v>
      </c>
      <c r="O764" s="272"/>
      <c r="P764" s="273">
        <f>O764*H764</f>
        <v>0</v>
      </c>
      <c r="Q764" s="273">
        <v>0</v>
      </c>
      <c r="R764" s="273">
        <f>Q764*H764</f>
        <v>0</v>
      </c>
      <c r="S764" s="273">
        <v>0</v>
      </c>
      <c r="T764" s="274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6" t="s">
        <v>1264</v>
      </c>
      <c r="AT764" s="216" t="s">
        <v>148</v>
      </c>
      <c r="AU764" s="216" t="s">
        <v>80</v>
      </c>
      <c r="AY764" s="18" t="s">
        <v>145</v>
      </c>
      <c r="BE764" s="217">
        <f>IF(N764="základní",J764,0)</f>
        <v>0</v>
      </c>
      <c r="BF764" s="217">
        <f>IF(N764="snížená",J764,0)</f>
        <v>0</v>
      </c>
      <c r="BG764" s="217">
        <f>IF(N764="zákl. přenesená",J764,0)</f>
        <v>0</v>
      </c>
      <c r="BH764" s="217">
        <f>IF(N764="sníž. přenesená",J764,0)</f>
        <v>0</v>
      </c>
      <c r="BI764" s="217">
        <f>IF(N764="nulová",J764,0)</f>
        <v>0</v>
      </c>
      <c r="BJ764" s="18" t="s">
        <v>80</v>
      </c>
      <c r="BK764" s="217">
        <f>ROUND(I764*H764,2)</f>
        <v>0</v>
      </c>
      <c r="BL764" s="18" t="s">
        <v>1264</v>
      </c>
      <c r="BM764" s="216" t="s">
        <v>1265</v>
      </c>
    </row>
    <row r="765" s="2" customFormat="1" ht="6.96" customHeight="1">
      <c r="A765" s="39"/>
      <c r="B765" s="60"/>
      <c r="C765" s="61"/>
      <c r="D765" s="61"/>
      <c r="E765" s="61"/>
      <c r="F765" s="61"/>
      <c r="G765" s="61"/>
      <c r="H765" s="61"/>
      <c r="I765" s="61"/>
      <c r="J765" s="61"/>
      <c r="K765" s="61"/>
      <c r="L765" s="45"/>
      <c r="M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</sheetData>
  <sheetProtection sheet="1" autoFilter="0" formatColumns="0" formatRows="0" objects="1" scenarios="1" spinCount="100000" saltValue="2YsF2QV8Lg5ZZyP0bI3G8+6xx2m5rQb7M3IbE2g0SWHDbn50HIiYgfofdYPVQNCD8r0fI5aytRteOnz92f2MGQ==" hashValue="5wP6r3fTYj4LMxTyr7J3vFJ+IZToYMM+4Jakz1npNWOVRlcUrzIpfxrs9dNGA8yQ6glBvslvvXF4ivVwT237RQ==" algorithmName="SHA-512" password="C75F"/>
  <autoFilter ref="C101:K76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2_01/113107331"/>
    <hyperlink ref="F110" r:id="rId2" display="https://podminky.urs.cz/item/CS_URS_2022_01/131351100"/>
    <hyperlink ref="F114" r:id="rId3" display="https://podminky.urs.cz/item/CS_URS_2022_01/132151101"/>
    <hyperlink ref="F118" r:id="rId4" display="https://podminky.urs.cz/item/CS_URS_2022_01/162751117"/>
    <hyperlink ref="F121" r:id="rId5" display="https://podminky.urs.cz/item/CS_URS_2022_01/162751119"/>
    <hyperlink ref="F125" r:id="rId6" display="https://podminky.urs.cz/item/CS_URS_2022_01/167151101"/>
    <hyperlink ref="F127" r:id="rId7" display="https://podminky.urs.cz/item/CS_URS_2022_01/171201221"/>
    <hyperlink ref="F130" r:id="rId8" display="https://podminky.urs.cz/item/CS_URS_2022_01/171251201"/>
    <hyperlink ref="F133" r:id="rId9" display="https://podminky.urs.cz/item/CS_URS_2022_01/274313711"/>
    <hyperlink ref="F137" r:id="rId10" display="https://podminky.urs.cz/item/CS_URS_2022_01/275313711"/>
    <hyperlink ref="F143" r:id="rId11" display="https://podminky.urs.cz/item/CS_URS_2022_01/275351121"/>
    <hyperlink ref="F149" r:id="rId12" display="https://podminky.urs.cz/item/CS_URS_2022_01/275351122"/>
    <hyperlink ref="F151" r:id="rId13" display="https://podminky.urs.cz/item/CS_URS_2022_01/279113151"/>
    <hyperlink ref="F155" r:id="rId14" display="https://podminky.urs.cz/item/CS_URS_2022_01/279361821"/>
    <hyperlink ref="F160" r:id="rId15" display="https://podminky.urs.cz/item/CS_URS_2022_01/311101212"/>
    <hyperlink ref="F166" r:id="rId16" display="https://podminky.urs.cz/item/CS_URS_2022_01/311113143"/>
    <hyperlink ref="F170" r:id="rId17" display="https://podminky.urs.cz/item/CS_URS_2022_01/311234311"/>
    <hyperlink ref="F174" r:id="rId18" display="https://podminky.urs.cz/item/CS_URS_2022_01/311234251"/>
    <hyperlink ref="F178" r:id="rId19" display="https://podminky.urs.cz/item/CS_URS_2022_01/311235145"/>
    <hyperlink ref="F182" r:id="rId20" display="https://podminky.urs.cz/item/CS_URS_2022_01/317142412"/>
    <hyperlink ref="F186" r:id="rId21" display="https://podminky.urs.cz/item/CS_URS_2022_01/317142422"/>
    <hyperlink ref="F190" r:id="rId22" display="https://podminky.urs.cz/item/CS_URS_2022_01/317168012"/>
    <hyperlink ref="F194" r:id="rId23" display="https://podminky.urs.cz/item/CS_URS_2022_01/317168022"/>
    <hyperlink ref="F198" r:id="rId24" display="https://podminky.urs.cz/item/CS_URS_2022_01/317168053"/>
    <hyperlink ref="F202" r:id="rId25" display="https://podminky.urs.cz/item/CS_URS_2022_01/317941123"/>
    <hyperlink ref="F212" r:id="rId26" display="https://podminky.urs.cz/item/CS_URS_2022_01/317998113"/>
    <hyperlink ref="F216" r:id="rId27" display="https://podminky.urs.cz/item/CS_URS_2022_01/342272215"/>
    <hyperlink ref="F220" r:id="rId28" display="https://podminky.urs.cz/item/CS_URS_2022_01/342272225"/>
    <hyperlink ref="F229" r:id="rId29" display="https://podminky.urs.cz/item/CS_URS_2022_01/342272245"/>
    <hyperlink ref="F233" r:id="rId30" display="https://podminky.urs.cz/item/CS_URS_2022_01/380326122"/>
    <hyperlink ref="F237" r:id="rId31" display="https://podminky.urs.cz/item/CS_URS_2022_01/380356231"/>
    <hyperlink ref="F241" r:id="rId32" display="https://podminky.urs.cz/item/CS_URS_2022_01/380356232"/>
    <hyperlink ref="F243" r:id="rId33" display="https://podminky.urs.cz/item/CS_URS_2022_01/380361006"/>
    <hyperlink ref="F248" r:id="rId34" display="https://podminky.urs.cz/item/CS_URS_2022_01/612111121"/>
    <hyperlink ref="F255" r:id="rId35" display="https://podminky.urs.cz/item/CS_URS_2022_01/612131101"/>
    <hyperlink ref="F273" r:id="rId36" display="https://podminky.urs.cz/item/CS_URS_2022_01/612131121"/>
    <hyperlink ref="F284" r:id="rId37" display="https://podminky.urs.cz/item/CS_URS_2022_01/612142001"/>
    <hyperlink ref="F293" r:id="rId38" display="https://podminky.urs.cz/item/CS_URS_2022_01/612311131"/>
    <hyperlink ref="F303" r:id="rId39" display="https://podminky.urs.cz/item/CS_URS_2022_01/612321141"/>
    <hyperlink ref="F324" r:id="rId40" display="https://podminky.urs.cz/item/CS_URS_2022_01/612325302"/>
    <hyperlink ref="F331" r:id="rId41" display="https://podminky.urs.cz/item/CS_URS_2022_01/612325423"/>
    <hyperlink ref="F338" r:id="rId42" display="https://podminky.urs.cz/item/CS_URS_2022_01/631311135"/>
    <hyperlink ref="F342" r:id="rId43" display="https://podminky.urs.cz/item/CS_URS_2022_01/631319013"/>
    <hyperlink ref="F344" r:id="rId44" display="https://podminky.urs.cz/item/CS_URS_2022_01/631319197"/>
    <hyperlink ref="F346" r:id="rId45" display="https://podminky.urs.cz/item/CS_URS_2022_01/631362021"/>
    <hyperlink ref="F350" r:id="rId46" display="https://podminky.urs.cz/item/CS_URS_2022_01/635111242"/>
    <hyperlink ref="F353" r:id="rId47" display="https://podminky.urs.cz/item/CS_URS_2022_01/642942611"/>
    <hyperlink ref="F371" r:id="rId48" display="https://podminky.urs.cz/item/CS_URS_2022_01/642942721"/>
    <hyperlink ref="F376" r:id="rId49" display="https://podminky.urs.cz/item/CS_URS_2022_01/642945112"/>
    <hyperlink ref="F384" r:id="rId50" display="https://podminky.urs.cz/item/CS_URS_2022_01/891315313"/>
    <hyperlink ref="F389" r:id="rId51" display="https://podminky.urs.cz/item/CS_URS_2022_01/113106071"/>
    <hyperlink ref="F393" r:id="rId52" display="https://podminky.urs.cz/item/CS_URS_2022_01/952901111"/>
    <hyperlink ref="F396" r:id="rId53" display="https://podminky.urs.cz/item/CS_URS_2022_01/973031325"/>
    <hyperlink ref="F400" r:id="rId54" display="https://podminky.urs.cz/item/CS_URS_2022_01/973031335"/>
    <hyperlink ref="F405" r:id="rId55" display="https://podminky.urs.cz/item/CS_URS_2022_01/997013113"/>
    <hyperlink ref="F407" r:id="rId56" display="https://podminky.urs.cz/item/CS_URS_2022_01/997013501"/>
    <hyperlink ref="F409" r:id="rId57" display="https://podminky.urs.cz/item/CS_URS_2022_01/997013509"/>
    <hyperlink ref="F413" r:id="rId58" display="https://podminky.urs.cz/item/CS_URS_2022_01/997013609"/>
    <hyperlink ref="F416" r:id="rId59" display="https://podminky.urs.cz/item/CS_URS_2022_01/998011001"/>
    <hyperlink ref="F430" r:id="rId60" display="https://podminky.urs.cz/item/CS_URS_2022_01/998712201"/>
    <hyperlink ref="F437" r:id="rId61" display="https://podminky.urs.cz/item/CS_URS_2022_01/763111433"/>
    <hyperlink ref="F441" r:id="rId62" display="https://podminky.urs.cz/item/CS_URS_2022_01/763111771"/>
    <hyperlink ref="F443" r:id="rId63" display="https://podminky.urs.cz/item/CS_URS_2022_01/763121714"/>
    <hyperlink ref="F445" r:id="rId64" display="https://podminky.urs.cz/item/CS_URS_2022_01/763131411"/>
    <hyperlink ref="F449" r:id="rId65" display="https://podminky.urs.cz/item/CS_URS_2022_01/763131451"/>
    <hyperlink ref="F453" r:id="rId66" display="https://podminky.urs.cz/item/CS_URS_2022_01/763131714"/>
    <hyperlink ref="F456" r:id="rId67" display="https://podminky.urs.cz/item/CS_URS_2022_01/763131771"/>
    <hyperlink ref="F458" r:id="rId68" display="https://podminky.urs.cz/item/CS_URS_2022_01/763431031"/>
    <hyperlink ref="F464" r:id="rId69" display="https://podminky.urs.cz/item/CS_URS_2022_01/763431201"/>
    <hyperlink ref="F468" r:id="rId70" display="https://podminky.urs.cz/item/CS_URS_2022_01/998763401"/>
    <hyperlink ref="F471" r:id="rId71" display="https://podminky.urs.cz/item/CS_URS_2022_01/764216644"/>
    <hyperlink ref="F475" r:id="rId72" display="https://podminky.urs.cz/item/CS_URS_2022_01/998764201"/>
    <hyperlink ref="F478" r:id="rId73" display="https://podminky.urs.cz/item/CS_URS_2022_01/766660031"/>
    <hyperlink ref="F483" r:id="rId74" display="https://podminky.urs.cz/item/CS_URS_2022_01/766694115"/>
    <hyperlink ref="F489" r:id="rId75" display="https://podminky.urs.cz/item/CS_URS_2022_01/766660001"/>
    <hyperlink ref="F512" r:id="rId76" display="https://podminky.urs.cz/item/CS_URS_2022_01/766660011"/>
    <hyperlink ref="F531" r:id="rId77" display="https://podminky.urs.cz/item/CS_URS_2022_01/998766201"/>
    <hyperlink ref="F536" r:id="rId78" display="https://podminky.urs.cz/item/CS_URS_2022_01/767995114"/>
    <hyperlink ref="F544" r:id="rId79" display="https://podminky.urs.cz/item/CS_URS_2022_01/767995114"/>
    <hyperlink ref="F553" r:id="rId80" display="https://podminky.urs.cz/item/CS_URS_2022_01/998767201"/>
    <hyperlink ref="F556" r:id="rId81" display="https://podminky.urs.cz/item/CS_URS_2022_01/771121011"/>
    <hyperlink ref="F560" r:id="rId82" display="https://podminky.urs.cz/item/CS_URS_2022_01/771121015"/>
    <hyperlink ref="F562" r:id="rId83" display="https://podminky.urs.cz/item/CS_URS_2022_01/771151014"/>
    <hyperlink ref="F566" r:id="rId84" display="https://podminky.urs.cz/item/CS_URS_2022_01/771474112"/>
    <hyperlink ref="F587" r:id="rId85" display="https://podminky.urs.cz/item/CS_URS_2022_01/771574263"/>
    <hyperlink ref="F591" r:id="rId86" display="https://podminky.urs.cz/item/CS_URS_2022_01/771591112"/>
    <hyperlink ref="F595" r:id="rId87" display="https://podminky.urs.cz/item/CS_URS_2022_01/771592011"/>
    <hyperlink ref="F597" r:id="rId88" display="https://podminky.urs.cz/item/CS_URS_2022_01/998771201"/>
    <hyperlink ref="F600" r:id="rId89" display="https://podminky.urs.cz/item/CS_URS_2022_01/776121111"/>
    <hyperlink ref="F604" r:id="rId90" display="https://podminky.urs.cz/item/CS_URS_2022_01/776141114"/>
    <hyperlink ref="F608" r:id="rId91" display="https://podminky.urs.cz/item/CS_URS_2022_01/776221111"/>
    <hyperlink ref="F612" r:id="rId92" display="https://podminky.urs.cz/item/CS_URS_2022_01/776411112"/>
    <hyperlink ref="F647" r:id="rId93" display="https://podminky.urs.cz/item/CS_URS_2022_01/776421312"/>
    <hyperlink ref="F652" r:id="rId94" display="https://podminky.urs.cz/item/CS_URS_2022_01/998776201"/>
    <hyperlink ref="F655" r:id="rId95" display="https://podminky.urs.cz/item/CS_URS_2022_01/781121011"/>
    <hyperlink ref="F669" r:id="rId96" display="https://podminky.urs.cz/item/CS_URS_2022_01/781131112"/>
    <hyperlink ref="F673" r:id="rId97" display="https://podminky.urs.cz/item/CS_URS_2022_01/781474114"/>
    <hyperlink ref="F677" r:id="rId98" display="https://podminky.urs.cz/item/CS_URS_2022_01/781494111"/>
    <hyperlink ref="F680" r:id="rId99" display="https://podminky.urs.cz/item/CS_URS_2022_01/781494511"/>
    <hyperlink ref="F692" r:id="rId100" display="https://podminky.urs.cz/item/CS_URS_2022_01/781495211"/>
    <hyperlink ref="F694" r:id="rId101" display="https://podminky.urs.cz/item/CS_URS_2022_01/998781201"/>
    <hyperlink ref="F697" r:id="rId102" display="https://podminky.urs.cz/item/CS_URS_2022_01/783314203"/>
    <hyperlink ref="F701" r:id="rId103" display="https://podminky.urs.cz/item/CS_URS_2022_01/783317101"/>
    <hyperlink ref="F704" r:id="rId104" display="https://podminky.urs.cz/item/CS_URS_2022_01/784181101"/>
    <hyperlink ref="F762" r:id="rId105" display="https://podminky.urs.cz/item/CS_URS_2022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ROUND((SUM(BE96:BE300)),  2)</f>
        <v>0</v>
      </c>
      <c r="G33" s="39"/>
      <c r="H33" s="39"/>
      <c r="I33" s="149">
        <v>0.20999999999999999</v>
      </c>
      <c r="J33" s="148">
        <f>ROUND(((SUM(BE96:BE300))*I33),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ROUND((SUM(BF96:BF300)),  2)</f>
        <v>0</v>
      </c>
      <c r="G34" s="39"/>
      <c r="H34" s="39"/>
      <c r="I34" s="149">
        <v>0.14999999999999999</v>
      </c>
      <c r="J34" s="148">
        <f>ROUND(((SUM(BF96:BF300))*I34),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ROUND((SUM(BG96:BG300)),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ROUND((SUM(BH96:BH300)),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ROUND((SUM(BI96:BI300)),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01.1c - Stavební část - nábytek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1267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1268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1269</v>
      </c>
      <c r="E62" s="175"/>
      <c r="F62" s="175"/>
      <c r="G62" s="175"/>
      <c r="H62" s="175"/>
      <c r="I62" s="175"/>
      <c r="J62" s="176">
        <f>J123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1270</v>
      </c>
      <c r="E63" s="175"/>
      <c r="F63" s="175"/>
      <c r="G63" s="175"/>
      <c r="H63" s="175"/>
      <c r="I63" s="175"/>
      <c r="J63" s="176">
        <f>J128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1271</v>
      </c>
      <c r="E64" s="175"/>
      <c r="F64" s="175"/>
      <c r="G64" s="175"/>
      <c r="H64" s="175"/>
      <c r="I64" s="175"/>
      <c r="J64" s="176">
        <f>J145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1272</v>
      </c>
      <c r="E65" s="175"/>
      <c r="F65" s="175"/>
      <c r="G65" s="175"/>
      <c r="H65" s="175"/>
      <c r="I65" s="175"/>
      <c r="J65" s="176">
        <f>J161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1273</v>
      </c>
      <c r="E66" s="175"/>
      <c r="F66" s="175"/>
      <c r="G66" s="175"/>
      <c r="H66" s="175"/>
      <c r="I66" s="175"/>
      <c r="J66" s="176">
        <f>J169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1274</v>
      </c>
      <c r="E67" s="169"/>
      <c r="F67" s="169"/>
      <c r="G67" s="169"/>
      <c r="H67" s="169"/>
      <c r="I67" s="169"/>
      <c r="J67" s="170">
        <f>J171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1275</v>
      </c>
      <c r="E68" s="175"/>
      <c r="F68" s="175"/>
      <c r="G68" s="175"/>
      <c r="H68" s="175"/>
      <c r="I68" s="175"/>
      <c r="J68" s="176">
        <f>J172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1276</v>
      </c>
      <c r="E69" s="175"/>
      <c r="F69" s="175"/>
      <c r="G69" s="175"/>
      <c r="H69" s="175"/>
      <c r="I69" s="175"/>
      <c r="J69" s="176">
        <f>J209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1277</v>
      </c>
      <c r="E70" s="175"/>
      <c r="F70" s="175"/>
      <c r="G70" s="175"/>
      <c r="H70" s="175"/>
      <c r="I70" s="175"/>
      <c r="J70" s="176">
        <f>J221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1278</v>
      </c>
      <c r="E71" s="175"/>
      <c r="F71" s="175"/>
      <c r="G71" s="175"/>
      <c r="H71" s="175"/>
      <c r="I71" s="175"/>
      <c r="J71" s="176">
        <f>J227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1279</v>
      </c>
      <c r="E72" s="175"/>
      <c r="F72" s="175"/>
      <c r="G72" s="175"/>
      <c r="H72" s="175"/>
      <c r="I72" s="175"/>
      <c r="J72" s="176">
        <f>J244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1280</v>
      </c>
      <c r="E73" s="175"/>
      <c r="F73" s="175"/>
      <c r="G73" s="175"/>
      <c r="H73" s="175"/>
      <c r="I73" s="175"/>
      <c r="J73" s="176">
        <f>J249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1273</v>
      </c>
      <c r="E74" s="175"/>
      <c r="F74" s="175"/>
      <c r="G74" s="175"/>
      <c r="H74" s="175"/>
      <c r="I74" s="175"/>
      <c r="J74" s="176">
        <f>J256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6"/>
      <c r="C75" s="167"/>
      <c r="D75" s="168" t="s">
        <v>1281</v>
      </c>
      <c r="E75" s="169"/>
      <c r="F75" s="169"/>
      <c r="G75" s="169"/>
      <c r="H75" s="169"/>
      <c r="I75" s="169"/>
      <c r="J75" s="170">
        <f>J258</f>
        <v>0</v>
      </c>
      <c r="K75" s="167"/>
      <c r="L75" s="17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6"/>
      <c r="C76" s="167"/>
      <c r="D76" s="168" t="s">
        <v>378</v>
      </c>
      <c r="E76" s="169"/>
      <c r="F76" s="169"/>
      <c r="G76" s="169"/>
      <c r="H76" s="169"/>
      <c r="I76" s="169"/>
      <c r="J76" s="170">
        <f>J263</f>
        <v>0</v>
      </c>
      <c r="K76" s="167"/>
      <c r="L76" s="17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130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UHK-Objekt E-Stavební úpravy pracoviště centra terénní archeologie - 1. Etapa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112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SO 01.1c - Stavební část - nábytek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Hradec Králové</v>
      </c>
      <c r="G90" s="41"/>
      <c r="H90" s="41"/>
      <c r="I90" s="33" t="s">
        <v>23</v>
      </c>
      <c r="J90" s="73" t="str">
        <f>IF(J12="","",J12)</f>
        <v>22. 6. 2022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41"/>
      <c r="E92" s="41"/>
      <c r="F92" s="28" t="str">
        <f>E15</f>
        <v>Univerzita Hradec Králové</v>
      </c>
      <c r="G92" s="41"/>
      <c r="H92" s="41"/>
      <c r="I92" s="33" t="s">
        <v>31</v>
      </c>
      <c r="J92" s="37" t="str">
        <f>E21</f>
        <v>Fplan projekty a stavby s. r. o.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34</v>
      </c>
      <c r="J93" s="37" t="str">
        <f>E24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131</v>
      </c>
      <c r="D95" s="181" t="s">
        <v>57</v>
      </c>
      <c r="E95" s="181" t="s">
        <v>53</v>
      </c>
      <c r="F95" s="181" t="s">
        <v>54</v>
      </c>
      <c r="G95" s="181" t="s">
        <v>132</v>
      </c>
      <c r="H95" s="181" t="s">
        <v>133</v>
      </c>
      <c r="I95" s="181" t="s">
        <v>134</v>
      </c>
      <c r="J95" s="181" t="s">
        <v>116</v>
      </c>
      <c r="K95" s="182" t="s">
        <v>135</v>
      </c>
      <c r="L95" s="183"/>
      <c r="M95" s="93" t="s">
        <v>19</v>
      </c>
      <c r="N95" s="94" t="s">
        <v>42</v>
      </c>
      <c r="O95" s="94" t="s">
        <v>136</v>
      </c>
      <c r="P95" s="94" t="s">
        <v>137</v>
      </c>
      <c r="Q95" s="94" t="s">
        <v>138</v>
      </c>
      <c r="R95" s="94" t="s">
        <v>139</v>
      </c>
      <c r="S95" s="94" t="s">
        <v>140</v>
      </c>
      <c r="T95" s="95" t="s">
        <v>141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142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P97+P171+P258+P263</f>
        <v>0</v>
      </c>
      <c r="Q96" s="97"/>
      <c r="R96" s="186">
        <f>R97+R171+R258+R263</f>
        <v>0</v>
      </c>
      <c r="S96" s="97"/>
      <c r="T96" s="187">
        <f>T97+T171+T258+T263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117</v>
      </c>
      <c r="BK96" s="188">
        <f>BK97+BK171+BK258+BK263</f>
        <v>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1282</v>
      </c>
      <c r="F97" s="192" t="s">
        <v>1283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P98+P123+P128+P145+P161+P169</f>
        <v>0</v>
      </c>
      <c r="Q97" s="197"/>
      <c r="R97" s="198">
        <f>R98+R123+R128+R145+R161+R169</f>
        <v>0</v>
      </c>
      <c r="S97" s="197"/>
      <c r="T97" s="199">
        <f>T98+T123+T128+T145+T161+T169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145</v>
      </c>
      <c r="BK97" s="202">
        <f>BK98+BK123+BK128+BK145+BK161+BK169</f>
        <v>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713</v>
      </c>
      <c r="F98" s="203" t="s">
        <v>1284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SUM(P99:P122)</f>
        <v>0</v>
      </c>
      <c r="Q98" s="197"/>
      <c r="R98" s="198">
        <f>SUM(R99:R122)</f>
        <v>0</v>
      </c>
      <c r="S98" s="197"/>
      <c r="T98" s="199">
        <f>SUM(T99:T122)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145</v>
      </c>
      <c r="BK98" s="202">
        <f>SUM(BK99:BK122)</f>
        <v>0</v>
      </c>
    </row>
    <row r="99" s="2" customFormat="1" ht="16.5" customHeight="1">
      <c r="A99" s="39"/>
      <c r="B99" s="40"/>
      <c r="C99" s="205" t="s">
        <v>80</v>
      </c>
      <c r="D99" s="205" t="s">
        <v>148</v>
      </c>
      <c r="E99" s="206" t="s">
        <v>1285</v>
      </c>
      <c r="F99" s="207" t="s">
        <v>1286</v>
      </c>
      <c r="G99" s="208" t="s">
        <v>949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152</v>
      </c>
      <c r="AT99" s="216" t="s">
        <v>148</v>
      </c>
      <c r="AU99" s="216" t="s">
        <v>82</v>
      </c>
      <c r="AY99" s="18" t="s">
        <v>145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152</v>
      </c>
      <c r="BM99" s="216" t="s">
        <v>82</v>
      </c>
    </row>
    <row r="100" s="2" customFormat="1" ht="16.5" customHeight="1">
      <c r="A100" s="39"/>
      <c r="B100" s="40"/>
      <c r="C100" s="205" t="s">
        <v>82</v>
      </c>
      <c r="D100" s="205" t="s">
        <v>148</v>
      </c>
      <c r="E100" s="206" t="s">
        <v>1287</v>
      </c>
      <c r="F100" s="207" t="s">
        <v>1288</v>
      </c>
      <c r="G100" s="208" t="s">
        <v>949</v>
      </c>
      <c r="H100" s="209">
        <v>2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82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152</v>
      </c>
    </row>
    <row r="101" s="2" customFormat="1" ht="16.5" customHeight="1">
      <c r="A101" s="39"/>
      <c r="B101" s="40"/>
      <c r="C101" s="205" t="s">
        <v>163</v>
      </c>
      <c r="D101" s="205" t="s">
        <v>148</v>
      </c>
      <c r="E101" s="206" t="s">
        <v>1285</v>
      </c>
      <c r="F101" s="207" t="s">
        <v>1286</v>
      </c>
      <c r="G101" s="208" t="s">
        <v>949</v>
      </c>
      <c r="H101" s="209">
        <v>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152</v>
      </c>
      <c r="AT101" s="216" t="s">
        <v>148</v>
      </c>
      <c r="AU101" s="216" t="s">
        <v>82</v>
      </c>
      <c r="AY101" s="18" t="s">
        <v>145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152</v>
      </c>
      <c r="BM101" s="216" t="s">
        <v>191</v>
      </c>
    </row>
    <row r="102" s="2" customFormat="1" ht="16.5" customHeight="1">
      <c r="A102" s="39"/>
      <c r="B102" s="40"/>
      <c r="C102" s="205" t="s">
        <v>152</v>
      </c>
      <c r="D102" s="205" t="s">
        <v>148</v>
      </c>
      <c r="E102" s="206" t="s">
        <v>1289</v>
      </c>
      <c r="F102" s="207" t="s">
        <v>1290</v>
      </c>
      <c r="G102" s="208" t="s">
        <v>949</v>
      </c>
      <c r="H102" s="209">
        <v>2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152</v>
      </c>
      <c r="AT102" s="216" t="s">
        <v>148</v>
      </c>
      <c r="AU102" s="216" t="s">
        <v>82</v>
      </c>
      <c r="AY102" s="18" t="s">
        <v>145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152</v>
      </c>
      <c r="BM102" s="216" t="s">
        <v>211</v>
      </c>
    </row>
    <row r="103" s="2" customFormat="1" ht="16.5" customHeight="1">
      <c r="A103" s="39"/>
      <c r="B103" s="40"/>
      <c r="C103" s="205" t="s">
        <v>184</v>
      </c>
      <c r="D103" s="205" t="s">
        <v>148</v>
      </c>
      <c r="E103" s="206" t="s">
        <v>1291</v>
      </c>
      <c r="F103" s="207" t="s">
        <v>1292</v>
      </c>
      <c r="G103" s="208" t="s">
        <v>949</v>
      </c>
      <c r="H103" s="209">
        <v>2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82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223</v>
      </c>
    </row>
    <row r="104" s="2" customFormat="1" ht="16.5" customHeight="1">
      <c r="A104" s="39"/>
      <c r="B104" s="40"/>
      <c r="C104" s="205" t="s">
        <v>191</v>
      </c>
      <c r="D104" s="205" t="s">
        <v>148</v>
      </c>
      <c r="E104" s="206" t="s">
        <v>1293</v>
      </c>
      <c r="F104" s="207" t="s">
        <v>1294</v>
      </c>
      <c r="G104" s="208" t="s">
        <v>949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152</v>
      </c>
      <c r="AT104" s="216" t="s">
        <v>148</v>
      </c>
      <c r="AU104" s="216" t="s">
        <v>82</v>
      </c>
      <c r="AY104" s="18" t="s">
        <v>145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152</v>
      </c>
      <c r="BM104" s="216" t="s">
        <v>238</v>
      </c>
    </row>
    <row r="105" s="2" customFormat="1" ht="16.5" customHeight="1">
      <c r="A105" s="39"/>
      <c r="B105" s="40"/>
      <c r="C105" s="205" t="s">
        <v>200</v>
      </c>
      <c r="D105" s="205" t="s">
        <v>148</v>
      </c>
      <c r="E105" s="206" t="s">
        <v>1295</v>
      </c>
      <c r="F105" s="207" t="s">
        <v>1296</v>
      </c>
      <c r="G105" s="208" t="s">
        <v>949</v>
      </c>
      <c r="H105" s="209">
        <v>0.97999999999999998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82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254</v>
      </c>
    </row>
    <row r="106" s="2" customFormat="1" ht="16.5" customHeight="1">
      <c r="A106" s="39"/>
      <c r="B106" s="40"/>
      <c r="C106" s="205" t="s">
        <v>211</v>
      </c>
      <c r="D106" s="205" t="s">
        <v>148</v>
      </c>
      <c r="E106" s="206" t="s">
        <v>1295</v>
      </c>
      <c r="F106" s="207" t="s">
        <v>1296</v>
      </c>
      <c r="G106" s="208" t="s">
        <v>949</v>
      </c>
      <c r="H106" s="209">
        <v>0.97999999999999998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152</v>
      </c>
      <c r="AT106" s="216" t="s">
        <v>148</v>
      </c>
      <c r="AU106" s="216" t="s">
        <v>82</v>
      </c>
      <c r="AY106" s="18" t="s">
        <v>145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152</v>
      </c>
      <c r="BM106" s="216" t="s">
        <v>265</v>
      </c>
    </row>
    <row r="107" s="2" customFormat="1" ht="16.5" customHeight="1">
      <c r="A107" s="39"/>
      <c r="B107" s="40"/>
      <c r="C107" s="205" t="s">
        <v>146</v>
      </c>
      <c r="D107" s="205" t="s">
        <v>148</v>
      </c>
      <c r="E107" s="206" t="s">
        <v>1297</v>
      </c>
      <c r="F107" s="207" t="s">
        <v>1298</v>
      </c>
      <c r="G107" s="208" t="s">
        <v>949</v>
      </c>
      <c r="H107" s="209">
        <v>3.02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152</v>
      </c>
      <c r="AT107" s="216" t="s">
        <v>148</v>
      </c>
      <c r="AU107" s="216" t="s">
        <v>82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281</v>
      </c>
    </row>
    <row r="108" s="2" customFormat="1" ht="16.5" customHeight="1">
      <c r="A108" s="39"/>
      <c r="B108" s="40"/>
      <c r="C108" s="205" t="s">
        <v>223</v>
      </c>
      <c r="D108" s="205" t="s">
        <v>148</v>
      </c>
      <c r="E108" s="206" t="s">
        <v>1299</v>
      </c>
      <c r="F108" s="207" t="s">
        <v>1300</v>
      </c>
      <c r="G108" s="208" t="s">
        <v>949</v>
      </c>
      <c r="H108" s="209">
        <v>1.8799999999999999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152</v>
      </c>
      <c r="AT108" s="216" t="s">
        <v>148</v>
      </c>
      <c r="AU108" s="216" t="s">
        <v>82</v>
      </c>
      <c r="AY108" s="18" t="s">
        <v>145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152</v>
      </c>
      <c r="BM108" s="216" t="s">
        <v>299</v>
      </c>
    </row>
    <row r="109" s="2" customFormat="1" ht="16.5" customHeight="1">
      <c r="A109" s="39"/>
      <c r="B109" s="40"/>
      <c r="C109" s="205" t="s">
        <v>230</v>
      </c>
      <c r="D109" s="205" t="s">
        <v>148</v>
      </c>
      <c r="E109" s="206" t="s">
        <v>1297</v>
      </c>
      <c r="F109" s="207" t="s">
        <v>1298</v>
      </c>
      <c r="G109" s="208" t="s">
        <v>949</v>
      </c>
      <c r="H109" s="209">
        <v>3.02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315</v>
      </c>
    </row>
    <row r="110" s="2" customFormat="1" ht="16.5" customHeight="1">
      <c r="A110" s="39"/>
      <c r="B110" s="40"/>
      <c r="C110" s="205" t="s">
        <v>238</v>
      </c>
      <c r="D110" s="205" t="s">
        <v>148</v>
      </c>
      <c r="E110" s="206" t="s">
        <v>1299</v>
      </c>
      <c r="F110" s="207" t="s">
        <v>1300</v>
      </c>
      <c r="G110" s="208" t="s">
        <v>949</v>
      </c>
      <c r="H110" s="209">
        <v>1.8799999999999999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152</v>
      </c>
      <c r="AT110" s="216" t="s">
        <v>148</v>
      </c>
      <c r="AU110" s="216" t="s">
        <v>82</v>
      </c>
      <c r="AY110" s="18" t="s">
        <v>145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152</v>
      </c>
      <c r="BM110" s="216" t="s">
        <v>330</v>
      </c>
    </row>
    <row r="111" s="2" customFormat="1" ht="24.15" customHeight="1">
      <c r="A111" s="39"/>
      <c r="B111" s="40"/>
      <c r="C111" s="205" t="s">
        <v>248</v>
      </c>
      <c r="D111" s="205" t="s">
        <v>148</v>
      </c>
      <c r="E111" s="206" t="s">
        <v>1301</v>
      </c>
      <c r="F111" s="207" t="s">
        <v>1302</v>
      </c>
      <c r="G111" s="208" t="s">
        <v>949</v>
      </c>
      <c r="H111" s="209">
        <v>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152</v>
      </c>
      <c r="AT111" s="216" t="s">
        <v>148</v>
      </c>
      <c r="AU111" s="216" t="s">
        <v>82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152</v>
      </c>
      <c r="BM111" s="216" t="s">
        <v>345</v>
      </c>
    </row>
    <row r="112" s="2" customFormat="1" ht="16.5" customHeight="1">
      <c r="A112" s="39"/>
      <c r="B112" s="40"/>
      <c r="C112" s="205" t="s">
        <v>254</v>
      </c>
      <c r="D112" s="205" t="s">
        <v>148</v>
      </c>
      <c r="E112" s="206" t="s">
        <v>1303</v>
      </c>
      <c r="F112" s="207" t="s">
        <v>1304</v>
      </c>
      <c r="G112" s="208" t="s">
        <v>949</v>
      </c>
      <c r="H112" s="209">
        <v>2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152</v>
      </c>
      <c r="AT112" s="216" t="s">
        <v>148</v>
      </c>
      <c r="AU112" s="216" t="s">
        <v>82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152</v>
      </c>
      <c r="BM112" s="216" t="s">
        <v>360</v>
      </c>
    </row>
    <row r="113" s="2" customFormat="1" ht="16.5" customHeight="1">
      <c r="A113" s="39"/>
      <c r="B113" s="40"/>
      <c r="C113" s="205" t="s">
        <v>8</v>
      </c>
      <c r="D113" s="205" t="s">
        <v>148</v>
      </c>
      <c r="E113" s="206" t="s">
        <v>1305</v>
      </c>
      <c r="F113" s="207" t="s">
        <v>1306</v>
      </c>
      <c r="G113" s="208" t="s">
        <v>949</v>
      </c>
      <c r="H113" s="209">
        <v>6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82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538</v>
      </c>
    </row>
    <row r="114" s="2" customFormat="1" ht="16.5" customHeight="1">
      <c r="A114" s="39"/>
      <c r="B114" s="40"/>
      <c r="C114" s="205" t="s">
        <v>265</v>
      </c>
      <c r="D114" s="205" t="s">
        <v>148</v>
      </c>
      <c r="E114" s="206" t="s">
        <v>1307</v>
      </c>
      <c r="F114" s="207" t="s">
        <v>1308</v>
      </c>
      <c r="G114" s="208" t="s">
        <v>949</v>
      </c>
      <c r="H114" s="209">
        <v>2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152</v>
      </c>
      <c r="AT114" s="216" t="s">
        <v>148</v>
      </c>
      <c r="AU114" s="216" t="s">
        <v>82</v>
      </c>
      <c r="AY114" s="18" t="s">
        <v>145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152</v>
      </c>
      <c r="BM114" s="216" t="s">
        <v>556</v>
      </c>
    </row>
    <row r="115" s="2" customFormat="1" ht="24.15" customHeight="1">
      <c r="A115" s="39"/>
      <c r="B115" s="40"/>
      <c r="C115" s="205" t="s">
        <v>271</v>
      </c>
      <c r="D115" s="205" t="s">
        <v>148</v>
      </c>
      <c r="E115" s="206" t="s">
        <v>1301</v>
      </c>
      <c r="F115" s="207" t="s">
        <v>1302</v>
      </c>
      <c r="G115" s="208" t="s">
        <v>949</v>
      </c>
      <c r="H115" s="209">
        <v>2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148</v>
      </c>
      <c r="AU115" s="216" t="s">
        <v>82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152</v>
      </c>
      <c r="BM115" s="216" t="s">
        <v>569</v>
      </c>
    </row>
    <row r="116" s="2" customFormat="1" ht="16.5" customHeight="1">
      <c r="A116" s="39"/>
      <c r="B116" s="40"/>
      <c r="C116" s="205" t="s">
        <v>281</v>
      </c>
      <c r="D116" s="205" t="s">
        <v>148</v>
      </c>
      <c r="E116" s="206" t="s">
        <v>1303</v>
      </c>
      <c r="F116" s="207" t="s">
        <v>1304</v>
      </c>
      <c r="G116" s="208" t="s">
        <v>949</v>
      </c>
      <c r="H116" s="209">
        <v>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82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582</v>
      </c>
    </row>
    <row r="117" s="2" customFormat="1" ht="16.5" customHeight="1">
      <c r="A117" s="39"/>
      <c r="B117" s="40"/>
      <c r="C117" s="205" t="s">
        <v>292</v>
      </c>
      <c r="D117" s="205" t="s">
        <v>148</v>
      </c>
      <c r="E117" s="206" t="s">
        <v>1305</v>
      </c>
      <c r="F117" s="207" t="s">
        <v>1306</v>
      </c>
      <c r="G117" s="208" t="s">
        <v>949</v>
      </c>
      <c r="H117" s="209">
        <v>6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82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606</v>
      </c>
    </row>
    <row r="118" s="2" customFormat="1" ht="16.5" customHeight="1">
      <c r="A118" s="39"/>
      <c r="B118" s="40"/>
      <c r="C118" s="205" t="s">
        <v>299</v>
      </c>
      <c r="D118" s="205" t="s">
        <v>148</v>
      </c>
      <c r="E118" s="206" t="s">
        <v>1307</v>
      </c>
      <c r="F118" s="207" t="s">
        <v>1308</v>
      </c>
      <c r="G118" s="208" t="s">
        <v>949</v>
      </c>
      <c r="H118" s="209">
        <v>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152</v>
      </c>
      <c r="AT118" s="216" t="s">
        <v>148</v>
      </c>
      <c r="AU118" s="216" t="s">
        <v>82</v>
      </c>
      <c r="AY118" s="18" t="s">
        <v>145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152</v>
      </c>
      <c r="BM118" s="216" t="s">
        <v>624</v>
      </c>
    </row>
    <row r="119" s="2" customFormat="1" ht="16.5" customHeight="1">
      <c r="A119" s="39"/>
      <c r="B119" s="40"/>
      <c r="C119" s="205" t="s">
        <v>7</v>
      </c>
      <c r="D119" s="205" t="s">
        <v>148</v>
      </c>
      <c r="E119" s="206" t="s">
        <v>1309</v>
      </c>
      <c r="F119" s="207" t="s">
        <v>1310</v>
      </c>
      <c r="G119" s="208" t="s">
        <v>949</v>
      </c>
      <c r="H119" s="209">
        <v>6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152</v>
      </c>
      <c r="AT119" s="216" t="s">
        <v>148</v>
      </c>
      <c r="AU119" s="216" t="s">
        <v>82</v>
      </c>
      <c r="AY119" s="18" t="s">
        <v>145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152</v>
      </c>
      <c r="BM119" s="216" t="s">
        <v>643</v>
      </c>
    </row>
    <row r="120" s="2" customFormat="1" ht="16.5" customHeight="1">
      <c r="A120" s="39"/>
      <c r="B120" s="40"/>
      <c r="C120" s="205" t="s">
        <v>315</v>
      </c>
      <c r="D120" s="205" t="s">
        <v>148</v>
      </c>
      <c r="E120" s="206" t="s">
        <v>1311</v>
      </c>
      <c r="F120" s="207" t="s">
        <v>1312</v>
      </c>
      <c r="G120" s="208" t="s">
        <v>949</v>
      </c>
      <c r="H120" s="209">
        <v>6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152</v>
      </c>
      <c r="AT120" s="216" t="s">
        <v>148</v>
      </c>
      <c r="AU120" s="216" t="s">
        <v>82</v>
      </c>
      <c r="AY120" s="18" t="s">
        <v>145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152</v>
      </c>
      <c r="BM120" s="216" t="s">
        <v>656</v>
      </c>
    </row>
    <row r="121" s="2" customFormat="1" ht="16.5" customHeight="1">
      <c r="A121" s="39"/>
      <c r="B121" s="40"/>
      <c r="C121" s="205" t="s">
        <v>323</v>
      </c>
      <c r="D121" s="205" t="s">
        <v>148</v>
      </c>
      <c r="E121" s="206" t="s">
        <v>1313</v>
      </c>
      <c r="F121" s="207" t="s">
        <v>1314</v>
      </c>
      <c r="G121" s="208" t="s">
        <v>949</v>
      </c>
      <c r="H121" s="209">
        <v>6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152</v>
      </c>
      <c r="AT121" s="216" t="s">
        <v>148</v>
      </c>
      <c r="AU121" s="216" t="s">
        <v>82</v>
      </c>
      <c r="AY121" s="18" t="s">
        <v>145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152</v>
      </c>
      <c r="BM121" s="216" t="s">
        <v>667</v>
      </c>
    </row>
    <row r="122" s="2" customFormat="1" ht="24.15" customHeight="1">
      <c r="A122" s="39"/>
      <c r="B122" s="40"/>
      <c r="C122" s="205" t="s">
        <v>330</v>
      </c>
      <c r="D122" s="205" t="s">
        <v>148</v>
      </c>
      <c r="E122" s="206" t="s">
        <v>1315</v>
      </c>
      <c r="F122" s="207" t="s">
        <v>1316</v>
      </c>
      <c r="G122" s="208" t="s">
        <v>949</v>
      </c>
      <c r="H122" s="209">
        <v>24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152</v>
      </c>
      <c r="AT122" s="216" t="s">
        <v>148</v>
      </c>
      <c r="AU122" s="216" t="s">
        <v>82</v>
      </c>
      <c r="AY122" s="18" t="s">
        <v>145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152</v>
      </c>
      <c r="BM122" s="216" t="s">
        <v>677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695</v>
      </c>
      <c r="F123" s="203" t="s">
        <v>1317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80</v>
      </c>
      <c r="AT123" s="201" t="s">
        <v>71</v>
      </c>
      <c r="AU123" s="201" t="s">
        <v>80</v>
      </c>
      <c r="AY123" s="200" t="s">
        <v>145</v>
      </c>
      <c r="BK123" s="202">
        <f>SUM(BK124:BK127)</f>
        <v>0</v>
      </c>
    </row>
    <row r="124" s="2" customFormat="1" ht="24.15" customHeight="1">
      <c r="A124" s="39"/>
      <c r="B124" s="40"/>
      <c r="C124" s="205" t="s">
        <v>336</v>
      </c>
      <c r="D124" s="205" t="s">
        <v>148</v>
      </c>
      <c r="E124" s="206" t="s">
        <v>1318</v>
      </c>
      <c r="F124" s="207" t="s">
        <v>1319</v>
      </c>
      <c r="G124" s="208" t="s">
        <v>949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82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690</v>
      </c>
    </row>
    <row r="125" s="2" customFormat="1" ht="24.15" customHeight="1">
      <c r="A125" s="39"/>
      <c r="B125" s="40"/>
      <c r="C125" s="205" t="s">
        <v>345</v>
      </c>
      <c r="D125" s="205" t="s">
        <v>148</v>
      </c>
      <c r="E125" s="206" t="s">
        <v>1318</v>
      </c>
      <c r="F125" s="207" t="s">
        <v>1319</v>
      </c>
      <c r="G125" s="208" t="s">
        <v>949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152</v>
      </c>
      <c r="AT125" s="216" t="s">
        <v>148</v>
      </c>
      <c r="AU125" s="216" t="s">
        <v>82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152</v>
      </c>
      <c r="BM125" s="216" t="s">
        <v>704</v>
      </c>
    </row>
    <row r="126" s="2" customFormat="1" ht="24.15" customHeight="1">
      <c r="A126" s="39"/>
      <c r="B126" s="40"/>
      <c r="C126" s="205" t="s">
        <v>351</v>
      </c>
      <c r="D126" s="205" t="s">
        <v>148</v>
      </c>
      <c r="E126" s="206" t="s">
        <v>1320</v>
      </c>
      <c r="F126" s="207" t="s">
        <v>1321</v>
      </c>
      <c r="G126" s="208" t="s">
        <v>949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152</v>
      </c>
      <c r="AT126" s="216" t="s">
        <v>148</v>
      </c>
      <c r="AU126" s="216" t="s">
        <v>82</v>
      </c>
      <c r="AY126" s="18" t="s">
        <v>145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152</v>
      </c>
      <c r="BM126" s="216" t="s">
        <v>356</v>
      </c>
    </row>
    <row r="127" s="2" customFormat="1" ht="16.5" customHeight="1">
      <c r="A127" s="39"/>
      <c r="B127" s="40"/>
      <c r="C127" s="205" t="s">
        <v>360</v>
      </c>
      <c r="D127" s="205" t="s">
        <v>148</v>
      </c>
      <c r="E127" s="206" t="s">
        <v>1322</v>
      </c>
      <c r="F127" s="207" t="s">
        <v>1323</v>
      </c>
      <c r="G127" s="208" t="s">
        <v>949</v>
      </c>
      <c r="H127" s="209">
        <v>2.4199999999999999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82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723</v>
      </c>
    </row>
    <row r="128" s="12" customFormat="1" ht="22.8" customHeight="1">
      <c r="A128" s="12"/>
      <c r="B128" s="189"/>
      <c r="C128" s="190"/>
      <c r="D128" s="191" t="s">
        <v>71</v>
      </c>
      <c r="E128" s="203" t="s">
        <v>696</v>
      </c>
      <c r="F128" s="203" t="s">
        <v>1324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SUM(P129:P144)</f>
        <v>0</v>
      </c>
      <c r="Q128" s="197"/>
      <c r="R128" s="198">
        <f>SUM(R129:R144)</f>
        <v>0</v>
      </c>
      <c r="S128" s="197"/>
      <c r="T128" s="199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80</v>
      </c>
      <c r="AT128" s="201" t="s">
        <v>71</v>
      </c>
      <c r="AU128" s="201" t="s">
        <v>80</v>
      </c>
      <c r="AY128" s="200" t="s">
        <v>145</v>
      </c>
      <c r="BK128" s="202">
        <f>SUM(BK129:BK144)</f>
        <v>0</v>
      </c>
    </row>
    <row r="129" s="2" customFormat="1" ht="16.5" customHeight="1">
      <c r="A129" s="39"/>
      <c r="B129" s="40"/>
      <c r="C129" s="205" t="s">
        <v>531</v>
      </c>
      <c r="D129" s="205" t="s">
        <v>148</v>
      </c>
      <c r="E129" s="206" t="s">
        <v>1325</v>
      </c>
      <c r="F129" s="207" t="s">
        <v>1326</v>
      </c>
      <c r="G129" s="208" t="s">
        <v>949</v>
      </c>
      <c r="H129" s="209">
        <v>1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82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733</v>
      </c>
    </row>
    <row r="130" s="2" customFormat="1" ht="24.15" customHeight="1">
      <c r="A130" s="39"/>
      <c r="B130" s="40"/>
      <c r="C130" s="205" t="s">
        <v>538</v>
      </c>
      <c r="D130" s="205" t="s">
        <v>148</v>
      </c>
      <c r="E130" s="206" t="s">
        <v>1327</v>
      </c>
      <c r="F130" s="207" t="s">
        <v>1328</v>
      </c>
      <c r="G130" s="208" t="s">
        <v>949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152</v>
      </c>
      <c r="AT130" s="216" t="s">
        <v>148</v>
      </c>
      <c r="AU130" s="216" t="s">
        <v>82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152</v>
      </c>
      <c r="BM130" s="216" t="s">
        <v>237</v>
      </c>
    </row>
    <row r="131" s="2" customFormat="1" ht="24.15" customHeight="1">
      <c r="A131" s="39"/>
      <c r="B131" s="40"/>
      <c r="C131" s="205" t="s">
        <v>549</v>
      </c>
      <c r="D131" s="205" t="s">
        <v>148</v>
      </c>
      <c r="E131" s="206" t="s">
        <v>1329</v>
      </c>
      <c r="F131" s="207" t="s">
        <v>1330</v>
      </c>
      <c r="G131" s="208" t="s">
        <v>949</v>
      </c>
      <c r="H131" s="209">
        <v>1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152</v>
      </c>
      <c r="AT131" s="216" t="s">
        <v>148</v>
      </c>
      <c r="AU131" s="216" t="s">
        <v>82</v>
      </c>
      <c r="AY131" s="18" t="s">
        <v>145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152</v>
      </c>
      <c r="BM131" s="216" t="s">
        <v>751</v>
      </c>
    </row>
    <row r="132" s="2" customFormat="1" ht="24.15" customHeight="1">
      <c r="A132" s="39"/>
      <c r="B132" s="40"/>
      <c r="C132" s="205" t="s">
        <v>556</v>
      </c>
      <c r="D132" s="205" t="s">
        <v>148</v>
      </c>
      <c r="E132" s="206" t="s">
        <v>1331</v>
      </c>
      <c r="F132" s="207" t="s">
        <v>1332</v>
      </c>
      <c r="G132" s="208" t="s">
        <v>949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152</v>
      </c>
      <c r="AT132" s="216" t="s">
        <v>148</v>
      </c>
      <c r="AU132" s="216" t="s">
        <v>82</v>
      </c>
      <c r="AY132" s="18" t="s">
        <v>145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152</v>
      </c>
      <c r="BM132" s="216" t="s">
        <v>763</v>
      </c>
    </row>
    <row r="133" s="2" customFormat="1" ht="24.15" customHeight="1">
      <c r="A133" s="39"/>
      <c r="B133" s="40"/>
      <c r="C133" s="205" t="s">
        <v>563</v>
      </c>
      <c r="D133" s="205" t="s">
        <v>148</v>
      </c>
      <c r="E133" s="206" t="s">
        <v>1329</v>
      </c>
      <c r="F133" s="207" t="s">
        <v>1330</v>
      </c>
      <c r="G133" s="208" t="s">
        <v>949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152</v>
      </c>
      <c r="AT133" s="216" t="s">
        <v>148</v>
      </c>
      <c r="AU133" s="216" t="s">
        <v>82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152</v>
      </c>
      <c r="BM133" s="216" t="s">
        <v>774</v>
      </c>
    </row>
    <row r="134" s="2" customFormat="1" ht="24.15" customHeight="1">
      <c r="A134" s="39"/>
      <c r="B134" s="40"/>
      <c r="C134" s="205" t="s">
        <v>569</v>
      </c>
      <c r="D134" s="205" t="s">
        <v>148</v>
      </c>
      <c r="E134" s="206" t="s">
        <v>1327</v>
      </c>
      <c r="F134" s="207" t="s">
        <v>1328</v>
      </c>
      <c r="G134" s="208" t="s">
        <v>949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152</v>
      </c>
      <c r="AT134" s="216" t="s">
        <v>148</v>
      </c>
      <c r="AU134" s="216" t="s">
        <v>82</v>
      </c>
      <c r="AY134" s="18" t="s">
        <v>145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152</v>
      </c>
      <c r="BM134" s="216" t="s">
        <v>335</v>
      </c>
    </row>
    <row r="135" s="2" customFormat="1" ht="16.5" customHeight="1">
      <c r="A135" s="39"/>
      <c r="B135" s="40"/>
      <c r="C135" s="205" t="s">
        <v>574</v>
      </c>
      <c r="D135" s="205" t="s">
        <v>148</v>
      </c>
      <c r="E135" s="206" t="s">
        <v>1299</v>
      </c>
      <c r="F135" s="207" t="s">
        <v>1300</v>
      </c>
      <c r="G135" s="208" t="s">
        <v>949</v>
      </c>
      <c r="H135" s="209">
        <v>3.0099999999999998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82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787</v>
      </c>
    </row>
    <row r="136" s="2" customFormat="1" ht="16.5" customHeight="1">
      <c r="A136" s="39"/>
      <c r="B136" s="40"/>
      <c r="C136" s="205" t="s">
        <v>582</v>
      </c>
      <c r="D136" s="205" t="s">
        <v>148</v>
      </c>
      <c r="E136" s="206" t="s">
        <v>1333</v>
      </c>
      <c r="F136" s="207" t="s">
        <v>1334</v>
      </c>
      <c r="G136" s="208" t="s">
        <v>949</v>
      </c>
      <c r="H136" s="209">
        <v>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82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795</v>
      </c>
    </row>
    <row r="137" s="2" customFormat="1" ht="16.5" customHeight="1">
      <c r="A137" s="39"/>
      <c r="B137" s="40"/>
      <c r="C137" s="205" t="s">
        <v>591</v>
      </c>
      <c r="D137" s="205" t="s">
        <v>148</v>
      </c>
      <c r="E137" s="206" t="s">
        <v>1335</v>
      </c>
      <c r="F137" s="207" t="s">
        <v>1336</v>
      </c>
      <c r="G137" s="208" t="s">
        <v>949</v>
      </c>
      <c r="H137" s="209">
        <v>2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152</v>
      </c>
      <c r="AT137" s="216" t="s">
        <v>148</v>
      </c>
      <c r="AU137" s="216" t="s">
        <v>82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152</v>
      </c>
      <c r="BM137" s="216" t="s">
        <v>807</v>
      </c>
    </row>
    <row r="138" s="2" customFormat="1" ht="21.75" customHeight="1">
      <c r="A138" s="39"/>
      <c r="B138" s="40"/>
      <c r="C138" s="205" t="s">
        <v>606</v>
      </c>
      <c r="D138" s="205" t="s">
        <v>148</v>
      </c>
      <c r="E138" s="206" t="s">
        <v>1337</v>
      </c>
      <c r="F138" s="207" t="s">
        <v>1338</v>
      </c>
      <c r="G138" s="208" t="s">
        <v>949</v>
      </c>
      <c r="H138" s="209">
        <v>2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152</v>
      </c>
      <c r="AT138" s="216" t="s">
        <v>148</v>
      </c>
      <c r="AU138" s="216" t="s">
        <v>82</v>
      </c>
      <c r="AY138" s="18" t="s">
        <v>145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152</v>
      </c>
      <c r="BM138" s="216" t="s">
        <v>818</v>
      </c>
    </row>
    <row r="139" s="2" customFormat="1" ht="24.15" customHeight="1">
      <c r="A139" s="39"/>
      <c r="B139" s="40"/>
      <c r="C139" s="205" t="s">
        <v>619</v>
      </c>
      <c r="D139" s="205" t="s">
        <v>148</v>
      </c>
      <c r="E139" s="206" t="s">
        <v>1339</v>
      </c>
      <c r="F139" s="207" t="s">
        <v>1340</v>
      </c>
      <c r="G139" s="208" t="s">
        <v>949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152</v>
      </c>
      <c r="AT139" s="216" t="s">
        <v>148</v>
      </c>
      <c r="AU139" s="216" t="s">
        <v>82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152</v>
      </c>
      <c r="BM139" s="216" t="s">
        <v>830</v>
      </c>
    </row>
    <row r="140" s="2" customFormat="1" ht="16.5" customHeight="1">
      <c r="A140" s="39"/>
      <c r="B140" s="40"/>
      <c r="C140" s="205" t="s">
        <v>624</v>
      </c>
      <c r="D140" s="205" t="s">
        <v>148</v>
      </c>
      <c r="E140" s="206" t="s">
        <v>1341</v>
      </c>
      <c r="F140" s="207" t="s">
        <v>1342</v>
      </c>
      <c r="G140" s="208" t="s">
        <v>949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152</v>
      </c>
      <c r="AT140" s="216" t="s">
        <v>148</v>
      </c>
      <c r="AU140" s="216" t="s">
        <v>82</v>
      </c>
      <c r="AY140" s="18" t="s">
        <v>145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152</v>
      </c>
      <c r="BM140" s="216" t="s">
        <v>841</v>
      </c>
    </row>
    <row r="141" s="2" customFormat="1" ht="16.5" customHeight="1">
      <c r="A141" s="39"/>
      <c r="B141" s="40"/>
      <c r="C141" s="205" t="s">
        <v>634</v>
      </c>
      <c r="D141" s="205" t="s">
        <v>148</v>
      </c>
      <c r="E141" s="206" t="s">
        <v>1341</v>
      </c>
      <c r="F141" s="207" t="s">
        <v>1342</v>
      </c>
      <c r="G141" s="208" t="s">
        <v>949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152</v>
      </c>
      <c r="AT141" s="216" t="s">
        <v>148</v>
      </c>
      <c r="AU141" s="216" t="s">
        <v>82</v>
      </c>
      <c r="AY141" s="18" t="s">
        <v>145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152</v>
      </c>
      <c r="BM141" s="216" t="s">
        <v>853</v>
      </c>
    </row>
    <row r="142" s="2" customFormat="1" ht="16.5" customHeight="1">
      <c r="A142" s="39"/>
      <c r="B142" s="40"/>
      <c r="C142" s="205" t="s">
        <v>643</v>
      </c>
      <c r="D142" s="205" t="s">
        <v>148</v>
      </c>
      <c r="E142" s="206" t="s">
        <v>1343</v>
      </c>
      <c r="F142" s="207" t="s">
        <v>1344</v>
      </c>
      <c r="G142" s="208" t="s">
        <v>949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152</v>
      </c>
      <c r="AT142" s="216" t="s">
        <v>148</v>
      </c>
      <c r="AU142" s="216" t="s">
        <v>82</v>
      </c>
      <c r="AY142" s="18" t="s">
        <v>145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152</v>
      </c>
      <c r="BM142" s="216" t="s">
        <v>865</v>
      </c>
    </row>
    <row r="143" s="2" customFormat="1" ht="16.5" customHeight="1">
      <c r="A143" s="39"/>
      <c r="B143" s="40"/>
      <c r="C143" s="205" t="s">
        <v>649</v>
      </c>
      <c r="D143" s="205" t="s">
        <v>148</v>
      </c>
      <c r="E143" s="206" t="s">
        <v>1341</v>
      </c>
      <c r="F143" s="207" t="s">
        <v>1342</v>
      </c>
      <c r="G143" s="208" t="s">
        <v>949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152</v>
      </c>
      <c r="AT143" s="216" t="s">
        <v>148</v>
      </c>
      <c r="AU143" s="216" t="s">
        <v>82</v>
      </c>
      <c r="AY143" s="18" t="s">
        <v>145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152</v>
      </c>
      <c r="BM143" s="216" t="s">
        <v>876</v>
      </c>
    </row>
    <row r="144" s="2" customFormat="1" ht="16.5" customHeight="1">
      <c r="A144" s="39"/>
      <c r="B144" s="40"/>
      <c r="C144" s="205" t="s">
        <v>656</v>
      </c>
      <c r="D144" s="205" t="s">
        <v>148</v>
      </c>
      <c r="E144" s="206" t="s">
        <v>1341</v>
      </c>
      <c r="F144" s="207" t="s">
        <v>1342</v>
      </c>
      <c r="G144" s="208" t="s">
        <v>949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152</v>
      </c>
      <c r="AT144" s="216" t="s">
        <v>148</v>
      </c>
      <c r="AU144" s="216" t="s">
        <v>82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152</v>
      </c>
      <c r="BM144" s="216" t="s">
        <v>887</v>
      </c>
    </row>
    <row r="145" s="12" customFormat="1" ht="22.8" customHeight="1">
      <c r="A145" s="12"/>
      <c r="B145" s="189"/>
      <c r="C145" s="190"/>
      <c r="D145" s="191" t="s">
        <v>71</v>
      </c>
      <c r="E145" s="203" t="s">
        <v>698</v>
      </c>
      <c r="F145" s="203" t="s">
        <v>1345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SUM(P146:P160)</f>
        <v>0</v>
      </c>
      <c r="Q145" s="197"/>
      <c r="R145" s="198">
        <f>SUM(R146:R160)</f>
        <v>0</v>
      </c>
      <c r="S145" s="197"/>
      <c r="T145" s="199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80</v>
      </c>
      <c r="AY145" s="200" t="s">
        <v>145</v>
      </c>
      <c r="BK145" s="202">
        <f>SUM(BK146:BK160)</f>
        <v>0</v>
      </c>
    </row>
    <row r="146" s="2" customFormat="1" ht="24.15" customHeight="1">
      <c r="A146" s="39"/>
      <c r="B146" s="40"/>
      <c r="C146" s="205" t="s">
        <v>661</v>
      </c>
      <c r="D146" s="205" t="s">
        <v>148</v>
      </c>
      <c r="E146" s="206" t="s">
        <v>1346</v>
      </c>
      <c r="F146" s="207" t="s">
        <v>1347</v>
      </c>
      <c r="G146" s="208" t="s">
        <v>949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152</v>
      </c>
      <c r="AT146" s="216" t="s">
        <v>148</v>
      </c>
      <c r="AU146" s="216" t="s">
        <v>82</v>
      </c>
      <c r="AY146" s="18" t="s">
        <v>145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152</v>
      </c>
      <c r="BM146" s="216" t="s">
        <v>897</v>
      </c>
    </row>
    <row r="147" s="2" customFormat="1" ht="16.5" customHeight="1">
      <c r="A147" s="39"/>
      <c r="B147" s="40"/>
      <c r="C147" s="205" t="s">
        <v>667</v>
      </c>
      <c r="D147" s="205" t="s">
        <v>148</v>
      </c>
      <c r="E147" s="206" t="s">
        <v>1348</v>
      </c>
      <c r="F147" s="207" t="s">
        <v>1349</v>
      </c>
      <c r="G147" s="208" t="s">
        <v>949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152</v>
      </c>
      <c r="AT147" s="216" t="s">
        <v>148</v>
      </c>
      <c r="AU147" s="216" t="s">
        <v>82</v>
      </c>
      <c r="AY147" s="18" t="s">
        <v>145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152</v>
      </c>
      <c r="BM147" s="216" t="s">
        <v>906</v>
      </c>
    </row>
    <row r="148" s="2" customFormat="1" ht="21.75" customHeight="1">
      <c r="A148" s="39"/>
      <c r="B148" s="40"/>
      <c r="C148" s="205" t="s">
        <v>672</v>
      </c>
      <c r="D148" s="205" t="s">
        <v>148</v>
      </c>
      <c r="E148" s="206" t="s">
        <v>1350</v>
      </c>
      <c r="F148" s="207" t="s">
        <v>1351</v>
      </c>
      <c r="G148" s="208" t="s">
        <v>949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82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914</v>
      </c>
    </row>
    <row r="149" s="2" customFormat="1" ht="24.15" customHeight="1">
      <c r="A149" s="39"/>
      <c r="B149" s="40"/>
      <c r="C149" s="205" t="s">
        <v>677</v>
      </c>
      <c r="D149" s="205" t="s">
        <v>148</v>
      </c>
      <c r="E149" s="206" t="s">
        <v>1346</v>
      </c>
      <c r="F149" s="207" t="s">
        <v>1347</v>
      </c>
      <c r="G149" s="208" t="s">
        <v>949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152</v>
      </c>
      <c r="AT149" s="216" t="s">
        <v>148</v>
      </c>
      <c r="AU149" s="216" t="s">
        <v>82</v>
      </c>
      <c r="AY149" s="18" t="s">
        <v>145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152</v>
      </c>
      <c r="BM149" s="216" t="s">
        <v>925</v>
      </c>
    </row>
    <row r="150" s="2" customFormat="1" ht="16.5" customHeight="1">
      <c r="A150" s="39"/>
      <c r="B150" s="40"/>
      <c r="C150" s="205" t="s">
        <v>684</v>
      </c>
      <c r="D150" s="205" t="s">
        <v>148</v>
      </c>
      <c r="E150" s="206" t="s">
        <v>1352</v>
      </c>
      <c r="F150" s="207" t="s">
        <v>1353</v>
      </c>
      <c r="G150" s="208" t="s">
        <v>949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152</v>
      </c>
      <c r="AT150" s="216" t="s">
        <v>148</v>
      </c>
      <c r="AU150" s="216" t="s">
        <v>82</v>
      </c>
      <c r="AY150" s="18" t="s">
        <v>145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152</v>
      </c>
      <c r="BM150" s="216" t="s">
        <v>933</v>
      </c>
    </row>
    <row r="151" s="2" customFormat="1" ht="21.75" customHeight="1">
      <c r="A151" s="39"/>
      <c r="B151" s="40"/>
      <c r="C151" s="205" t="s">
        <v>690</v>
      </c>
      <c r="D151" s="205" t="s">
        <v>148</v>
      </c>
      <c r="E151" s="206" t="s">
        <v>1350</v>
      </c>
      <c r="F151" s="207" t="s">
        <v>1351</v>
      </c>
      <c r="G151" s="208" t="s">
        <v>949</v>
      </c>
      <c r="H151" s="209">
        <v>1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152</v>
      </c>
      <c r="AT151" s="216" t="s">
        <v>148</v>
      </c>
      <c r="AU151" s="216" t="s">
        <v>82</v>
      </c>
      <c r="AY151" s="18" t="s">
        <v>145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152</v>
      </c>
      <c r="BM151" s="216" t="s">
        <v>942</v>
      </c>
    </row>
    <row r="152" s="2" customFormat="1" ht="16.5" customHeight="1">
      <c r="A152" s="39"/>
      <c r="B152" s="40"/>
      <c r="C152" s="205" t="s">
        <v>700</v>
      </c>
      <c r="D152" s="205" t="s">
        <v>148</v>
      </c>
      <c r="E152" s="206" t="s">
        <v>1322</v>
      </c>
      <c r="F152" s="207" t="s">
        <v>1323</v>
      </c>
      <c r="G152" s="208" t="s">
        <v>949</v>
      </c>
      <c r="H152" s="209">
        <v>4.9249999999999998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152</v>
      </c>
      <c r="AT152" s="216" t="s">
        <v>148</v>
      </c>
      <c r="AU152" s="216" t="s">
        <v>82</v>
      </c>
      <c r="AY152" s="18" t="s">
        <v>145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152</v>
      </c>
      <c r="BM152" s="216" t="s">
        <v>951</v>
      </c>
    </row>
    <row r="153" s="2" customFormat="1" ht="16.5" customHeight="1">
      <c r="A153" s="39"/>
      <c r="B153" s="40"/>
      <c r="C153" s="205" t="s">
        <v>704</v>
      </c>
      <c r="D153" s="205" t="s">
        <v>148</v>
      </c>
      <c r="E153" s="206" t="s">
        <v>1341</v>
      </c>
      <c r="F153" s="207" t="s">
        <v>1342</v>
      </c>
      <c r="G153" s="208" t="s">
        <v>949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152</v>
      </c>
      <c r="AT153" s="216" t="s">
        <v>148</v>
      </c>
      <c r="AU153" s="216" t="s">
        <v>82</v>
      </c>
      <c r="AY153" s="18" t="s">
        <v>145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152</v>
      </c>
      <c r="BM153" s="216" t="s">
        <v>957</v>
      </c>
    </row>
    <row r="154" s="2" customFormat="1" ht="16.5" customHeight="1">
      <c r="A154" s="39"/>
      <c r="B154" s="40"/>
      <c r="C154" s="205" t="s">
        <v>708</v>
      </c>
      <c r="D154" s="205" t="s">
        <v>148</v>
      </c>
      <c r="E154" s="206" t="s">
        <v>1341</v>
      </c>
      <c r="F154" s="207" t="s">
        <v>1342</v>
      </c>
      <c r="G154" s="208" t="s">
        <v>949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152</v>
      </c>
      <c r="AT154" s="216" t="s">
        <v>148</v>
      </c>
      <c r="AU154" s="216" t="s">
        <v>82</v>
      </c>
      <c r="AY154" s="18" t="s">
        <v>145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152</v>
      </c>
      <c r="BM154" s="216" t="s">
        <v>965</v>
      </c>
    </row>
    <row r="155" s="2" customFormat="1" ht="16.5" customHeight="1">
      <c r="A155" s="39"/>
      <c r="B155" s="40"/>
      <c r="C155" s="205" t="s">
        <v>356</v>
      </c>
      <c r="D155" s="205" t="s">
        <v>148</v>
      </c>
      <c r="E155" s="206" t="s">
        <v>1341</v>
      </c>
      <c r="F155" s="207" t="s">
        <v>1342</v>
      </c>
      <c r="G155" s="208" t="s">
        <v>949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152</v>
      </c>
      <c r="AT155" s="216" t="s">
        <v>148</v>
      </c>
      <c r="AU155" s="216" t="s">
        <v>82</v>
      </c>
      <c r="AY155" s="18" t="s">
        <v>145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152</v>
      </c>
      <c r="BM155" s="216" t="s">
        <v>975</v>
      </c>
    </row>
    <row r="156" s="2" customFormat="1" ht="16.5" customHeight="1">
      <c r="A156" s="39"/>
      <c r="B156" s="40"/>
      <c r="C156" s="205" t="s">
        <v>717</v>
      </c>
      <c r="D156" s="205" t="s">
        <v>148</v>
      </c>
      <c r="E156" s="206" t="s">
        <v>1341</v>
      </c>
      <c r="F156" s="207" t="s">
        <v>1342</v>
      </c>
      <c r="G156" s="208" t="s">
        <v>949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152</v>
      </c>
      <c r="AT156" s="216" t="s">
        <v>148</v>
      </c>
      <c r="AU156" s="216" t="s">
        <v>82</v>
      </c>
      <c r="AY156" s="18" t="s">
        <v>145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152</v>
      </c>
      <c r="BM156" s="216" t="s">
        <v>986</v>
      </c>
    </row>
    <row r="157" s="2" customFormat="1" ht="16.5" customHeight="1">
      <c r="A157" s="39"/>
      <c r="B157" s="40"/>
      <c r="C157" s="205" t="s">
        <v>723</v>
      </c>
      <c r="D157" s="205" t="s">
        <v>148</v>
      </c>
      <c r="E157" s="206" t="s">
        <v>1341</v>
      </c>
      <c r="F157" s="207" t="s">
        <v>1342</v>
      </c>
      <c r="G157" s="208" t="s">
        <v>949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152</v>
      </c>
      <c r="AT157" s="216" t="s">
        <v>148</v>
      </c>
      <c r="AU157" s="216" t="s">
        <v>82</v>
      </c>
      <c r="AY157" s="18" t="s">
        <v>145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152</v>
      </c>
      <c r="BM157" s="216" t="s">
        <v>999</v>
      </c>
    </row>
    <row r="158" s="2" customFormat="1" ht="16.5" customHeight="1">
      <c r="A158" s="39"/>
      <c r="B158" s="40"/>
      <c r="C158" s="205" t="s">
        <v>727</v>
      </c>
      <c r="D158" s="205" t="s">
        <v>148</v>
      </c>
      <c r="E158" s="206" t="s">
        <v>1341</v>
      </c>
      <c r="F158" s="207" t="s">
        <v>1342</v>
      </c>
      <c r="G158" s="208" t="s">
        <v>949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152</v>
      </c>
      <c r="AT158" s="216" t="s">
        <v>148</v>
      </c>
      <c r="AU158" s="216" t="s">
        <v>82</v>
      </c>
      <c r="AY158" s="18" t="s">
        <v>145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152</v>
      </c>
      <c r="BM158" s="216" t="s">
        <v>1010</v>
      </c>
    </row>
    <row r="159" s="2" customFormat="1" ht="16.5" customHeight="1">
      <c r="A159" s="39"/>
      <c r="B159" s="40"/>
      <c r="C159" s="205" t="s">
        <v>733</v>
      </c>
      <c r="D159" s="205" t="s">
        <v>148</v>
      </c>
      <c r="E159" s="206" t="s">
        <v>1341</v>
      </c>
      <c r="F159" s="207" t="s">
        <v>1342</v>
      </c>
      <c r="G159" s="208" t="s">
        <v>949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152</v>
      </c>
      <c r="AT159" s="216" t="s">
        <v>148</v>
      </c>
      <c r="AU159" s="216" t="s">
        <v>82</v>
      </c>
      <c r="AY159" s="18" t="s">
        <v>145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152</v>
      </c>
      <c r="BM159" s="216" t="s">
        <v>1021</v>
      </c>
    </row>
    <row r="160" s="2" customFormat="1" ht="16.5" customHeight="1">
      <c r="A160" s="39"/>
      <c r="B160" s="40"/>
      <c r="C160" s="205" t="s">
        <v>738</v>
      </c>
      <c r="D160" s="205" t="s">
        <v>148</v>
      </c>
      <c r="E160" s="206" t="s">
        <v>1341</v>
      </c>
      <c r="F160" s="207" t="s">
        <v>1342</v>
      </c>
      <c r="G160" s="208" t="s">
        <v>949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152</v>
      </c>
      <c r="AT160" s="216" t="s">
        <v>148</v>
      </c>
      <c r="AU160" s="216" t="s">
        <v>82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152</v>
      </c>
      <c r="BM160" s="216" t="s">
        <v>1033</v>
      </c>
    </row>
    <row r="161" s="12" customFormat="1" ht="22.8" customHeight="1">
      <c r="A161" s="12"/>
      <c r="B161" s="189"/>
      <c r="C161" s="190"/>
      <c r="D161" s="191" t="s">
        <v>71</v>
      </c>
      <c r="E161" s="203" t="s">
        <v>964</v>
      </c>
      <c r="F161" s="203" t="s">
        <v>1354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SUM(P162:P168)</f>
        <v>0</v>
      </c>
      <c r="Q161" s="197"/>
      <c r="R161" s="198">
        <f>SUM(R162:R168)</f>
        <v>0</v>
      </c>
      <c r="S161" s="197"/>
      <c r="T161" s="199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80</v>
      </c>
      <c r="AT161" s="201" t="s">
        <v>71</v>
      </c>
      <c r="AU161" s="201" t="s">
        <v>80</v>
      </c>
      <c r="AY161" s="200" t="s">
        <v>145</v>
      </c>
      <c r="BK161" s="202">
        <f>SUM(BK162:BK168)</f>
        <v>0</v>
      </c>
    </row>
    <row r="162" s="2" customFormat="1" ht="37.8" customHeight="1">
      <c r="A162" s="39"/>
      <c r="B162" s="40"/>
      <c r="C162" s="205" t="s">
        <v>237</v>
      </c>
      <c r="D162" s="205" t="s">
        <v>148</v>
      </c>
      <c r="E162" s="206" t="s">
        <v>1355</v>
      </c>
      <c r="F162" s="207" t="s">
        <v>1356</v>
      </c>
      <c r="G162" s="208" t="s">
        <v>949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152</v>
      </c>
      <c r="AT162" s="216" t="s">
        <v>148</v>
      </c>
      <c r="AU162" s="216" t="s">
        <v>82</v>
      </c>
      <c r="AY162" s="18" t="s">
        <v>145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152</v>
      </c>
      <c r="BM162" s="216" t="s">
        <v>1043</v>
      </c>
    </row>
    <row r="163" s="2" customFormat="1" ht="33" customHeight="1">
      <c r="A163" s="39"/>
      <c r="B163" s="40"/>
      <c r="C163" s="205" t="s">
        <v>745</v>
      </c>
      <c r="D163" s="205" t="s">
        <v>148</v>
      </c>
      <c r="E163" s="206" t="s">
        <v>1357</v>
      </c>
      <c r="F163" s="207" t="s">
        <v>1358</v>
      </c>
      <c r="G163" s="208" t="s">
        <v>949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152</v>
      </c>
      <c r="AT163" s="216" t="s">
        <v>148</v>
      </c>
      <c r="AU163" s="216" t="s">
        <v>82</v>
      </c>
      <c r="AY163" s="18" t="s">
        <v>145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152</v>
      </c>
      <c r="BM163" s="216" t="s">
        <v>1063</v>
      </c>
    </row>
    <row r="164" s="2" customFormat="1" ht="16.5" customHeight="1">
      <c r="A164" s="39"/>
      <c r="B164" s="40"/>
      <c r="C164" s="205" t="s">
        <v>751</v>
      </c>
      <c r="D164" s="205" t="s">
        <v>148</v>
      </c>
      <c r="E164" s="206" t="s">
        <v>1359</v>
      </c>
      <c r="F164" s="207" t="s">
        <v>1360</v>
      </c>
      <c r="G164" s="208" t="s">
        <v>949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152</v>
      </c>
      <c r="AT164" s="216" t="s">
        <v>148</v>
      </c>
      <c r="AU164" s="216" t="s">
        <v>82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152</v>
      </c>
      <c r="BM164" s="216" t="s">
        <v>1073</v>
      </c>
    </row>
    <row r="165" s="2" customFormat="1" ht="21.75" customHeight="1">
      <c r="A165" s="39"/>
      <c r="B165" s="40"/>
      <c r="C165" s="205" t="s">
        <v>757</v>
      </c>
      <c r="D165" s="205" t="s">
        <v>148</v>
      </c>
      <c r="E165" s="206" t="s">
        <v>1361</v>
      </c>
      <c r="F165" s="207" t="s">
        <v>1362</v>
      </c>
      <c r="G165" s="208" t="s">
        <v>949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152</v>
      </c>
      <c r="AT165" s="216" t="s">
        <v>148</v>
      </c>
      <c r="AU165" s="216" t="s">
        <v>82</v>
      </c>
      <c r="AY165" s="18" t="s">
        <v>145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152</v>
      </c>
      <c r="BM165" s="216" t="s">
        <v>1084</v>
      </c>
    </row>
    <row r="166" s="2" customFormat="1" ht="16.5" customHeight="1">
      <c r="A166" s="39"/>
      <c r="B166" s="40"/>
      <c r="C166" s="205" t="s">
        <v>763</v>
      </c>
      <c r="D166" s="205" t="s">
        <v>148</v>
      </c>
      <c r="E166" s="206" t="s">
        <v>1363</v>
      </c>
      <c r="F166" s="207" t="s">
        <v>1364</v>
      </c>
      <c r="G166" s="208" t="s">
        <v>949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152</v>
      </c>
      <c r="AT166" s="216" t="s">
        <v>148</v>
      </c>
      <c r="AU166" s="216" t="s">
        <v>82</v>
      </c>
      <c r="AY166" s="18" t="s">
        <v>145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152</v>
      </c>
      <c r="BM166" s="216" t="s">
        <v>1096</v>
      </c>
    </row>
    <row r="167" s="2" customFormat="1" ht="24.15" customHeight="1">
      <c r="A167" s="39"/>
      <c r="B167" s="40"/>
      <c r="C167" s="205" t="s">
        <v>769</v>
      </c>
      <c r="D167" s="205" t="s">
        <v>148</v>
      </c>
      <c r="E167" s="206" t="s">
        <v>1365</v>
      </c>
      <c r="F167" s="207" t="s">
        <v>1366</v>
      </c>
      <c r="G167" s="208" t="s">
        <v>949</v>
      </c>
      <c r="H167" s="209">
        <v>4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152</v>
      </c>
      <c r="AT167" s="216" t="s">
        <v>148</v>
      </c>
      <c r="AU167" s="216" t="s">
        <v>82</v>
      </c>
      <c r="AY167" s="18" t="s">
        <v>145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152</v>
      </c>
      <c r="BM167" s="216" t="s">
        <v>1108</v>
      </c>
    </row>
    <row r="168" s="2" customFormat="1" ht="24.15" customHeight="1">
      <c r="A168" s="39"/>
      <c r="B168" s="40"/>
      <c r="C168" s="205" t="s">
        <v>774</v>
      </c>
      <c r="D168" s="205" t="s">
        <v>148</v>
      </c>
      <c r="E168" s="206" t="s">
        <v>1367</v>
      </c>
      <c r="F168" s="207" t="s">
        <v>1368</v>
      </c>
      <c r="G168" s="208" t="s">
        <v>949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152</v>
      </c>
      <c r="AT168" s="216" t="s">
        <v>148</v>
      </c>
      <c r="AU168" s="216" t="s">
        <v>82</v>
      </c>
      <c r="AY168" s="18" t="s">
        <v>145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152</v>
      </c>
      <c r="BM168" s="216" t="s">
        <v>1141</v>
      </c>
    </row>
    <row r="169" s="12" customFormat="1" ht="22.8" customHeight="1">
      <c r="A169" s="12"/>
      <c r="B169" s="189"/>
      <c r="C169" s="190"/>
      <c r="D169" s="191" t="s">
        <v>71</v>
      </c>
      <c r="E169" s="203" t="s">
        <v>969</v>
      </c>
      <c r="F169" s="203" t="s">
        <v>1369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P170</f>
        <v>0</v>
      </c>
      <c r="Q169" s="197"/>
      <c r="R169" s="198">
        <f>R170</f>
        <v>0</v>
      </c>
      <c r="S169" s="197"/>
      <c r="T169" s="19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80</v>
      </c>
      <c r="AT169" s="201" t="s">
        <v>71</v>
      </c>
      <c r="AU169" s="201" t="s">
        <v>80</v>
      </c>
      <c r="AY169" s="200" t="s">
        <v>145</v>
      </c>
      <c r="BK169" s="202">
        <f>BK170</f>
        <v>0</v>
      </c>
    </row>
    <row r="170" s="2" customFormat="1" ht="24.15" customHeight="1">
      <c r="A170" s="39"/>
      <c r="B170" s="40"/>
      <c r="C170" s="205" t="s">
        <v>776</v>
      </c>
      <c r="D170" s="205" t="s">
        <v>148</v>
      </c>
      <c r="E170" s="206" t="s">
        <v>1370</v>
      </c>
      <c r="F170" s="207" t="s">
        <v>1371</v>
      </c>
      <c r="G170" s="208" t="s">
        <v>949</v>
      </c>
      <c r="H170" s="209">
        <v>6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152</v>
      </c>
      <c r="AT170" s="216" t="s">
        <v>148</v>
      </c>
      <c r="AU170" s="216" t="s">
        <v>82</v>
      </c>
      <c r="AY170" s="18" t="s">
        <v>145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152</v>
      </c>
      <c r="BM170" s="216" t="s">
        <v>1152</v>
      </c>
    </row>
    <row r="171" s="12" customFormat="1" ht="25.92" customHeight="1">
      <c r="A171" s="12"/>
      <c r="B171" s="189"/>
      <c r="C171" s="190"/>
      <c r="D171" s="191" t="s">
        <v>71</v>
      </c>
      <c r="E171" s="192" t="s">
        <v>974</v>
      </c>
      <c r="F171" s="192" t="s">
        <v>1372</v>
      </c>
      <c r="G171" s="190"/>
      <c r="H171" s="190"/>
      <c r="I171" s="193"/>
      <c r="J171" s="194">
        <f>BK171</f>
        <v>0</v>
      </c>
      <c r="K171" s="190"/>
      <c r="L171" s="195"/>
      <c r="M171" s="196"/>
      <c r="N171" s="197"/>
      <c r="O171" s="197"/>
      <c r="P171" s="198">
        <f>P172+P209+P221+P227+P244+P249+P256</f>
        <v>0</v>
      </c>
      <c r="Q171" s="197"/>
      <c r="R171" s="198">
        <f>R172+R209+R221+R227+R244+R249+R256</f>
        <v>0</v>
      </c>
      <c r="S171" s="197"/>
      <c r="T171" s="199">
        <f>T172+T209+T221+T227+T244+T249+T256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80</v>
      </c>
      <c r="AT171" s="201" t="s">
        <v>71</v>
      </c>
      <c r="AU171" s="201" t="s">
        <v>72</v>
      </c>
      <c r="AY171" s="200" t="s">
        <v>145</v>
      </c>
      <c r="BK171" s="202">
        <f>BK172+BK209+BK221+BK227+BK244+BK249+BK256</f>
        <v>0</v>
      </c>
    </row>
    <row r="172" s="12" customFormat="1" ht="22.8" customHeight="1">
      <c r="A172" s="12"/>
      <c r="B172" s="189"/>
      <c r="C172" s="190"/>
      <c r="D172" s="191" t="s">
        <v>71</v>
      </c>
      <c r="E172" s="203" t="s">
        <v>919</v>
      </c>
      <c r="F172" s="203" t="s">
        <v>1373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SUM(P173:P208)</f>
        <v>0</v>
      </c>
      <c r="Q172" s="197"/>
      <c r="R172" s="198">
        <f>SUM(R173:R208)</f>
        <v>0</v>
      </c>
      <c r="S172" s="197"/>
      <c r="T172" s="199">
        <f>SUM(T173:T208)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80</v>
      </c>
      <c r="AT172" s="201" t="s">
        <v>71</v>
      </c>
      <c r="AU172" s="201" t="s">
        <v>80</v>
      </c>
      <c r="AY172" s="200" t="s">
        <v>145</v>
      </c>
      <c r="BK172" s="202">
        <f>SUM(BK173:BK208)</f>
        <v>0</v>
      </c>
    </row>
    <row r="173" s="2" customFormat="1" ht="24.15" customHeight="1">
      <c r="A173" s="39"/>
      <c r="B173" s="40"/>
      <c r="C173" s="205" t="s">
        <v>335</v>
      </c>
      <c r="D173" s="205" t="s">
        <v>148</v>
      </c>
      <c r="E173" s="206" t="s">
        <v>1374</v>
      </c>
      <c r="F173" s="207" t="s">
        <v>1375</v>
      </c>
      <c r="G173" s="208" t="s">
        <v>949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152</v>
      </c>
      <c r="AT173" s="216" t="s">
        <v>148</v>
      </c>
      <c r="AU173" s="216" t="s">
        <v>82</v>
      </c>
      <c r="AY173" s="18" t="s">
        <v>145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152</v>
      </c>
      <c r="BM173" s="216" t="s">
        <v>1164</v>
      </c>
    </row>
    <row r="174" s="2" customFormat="1" ht="16.5" customHeight="1">
      <c r="A174" s="39"/>
      <c r="B174" s="40"/>
      <c r="C174" s="205" t="s">
        <v>782</v>
      </c>
      <c r="D174" s="205" t="s">
        <v>148</v>
      </c>
      <c r="E174" s="206" t="s">
        <v>1376</v>
      </c>
      <c r="F174" s="207" t="s">
        <v>1377</v>
      </c>
      <c r="G174" s="208" t="s">
        <v>949</v>
      </c>
      <c r="H174" s="209">
        <v>1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152</v>
      </c>
      <c r="AT174" s="216" t="s">
        <v>148</v>
      </c>
      <c r="AU174" s="216" t="s">
        <v>82</v>
      </c>
      <c r="AY174" s="18" t="s">
        <v>145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152</v>
      </c>
      <c r="BM174" s="216" t="s">
        <v>1184</v>
      </c>
    </row>
    <row r="175" s="2" customFormat="1" ht="21.75" customHeight="1">
      <c r="A175" s="39"/>
      <c r="B175" s="40"/>
      <c r="C175" s="205" t="s">
        <v>787</v>
      </c>
      <c r="D175" s="205" t="s">
        <v>148</v>
      </c>
      <c r="E175" s="206" t="s">
        <v>1378</v>
      </c>
      <c r="F175" s="207" t="s">
        <v>1379</v>
      </c>
      <c r="G175" s="208" t="s">
        <v>949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152</v>
      </c>
      <c r="AT175" s="216" t="s">
        <v>148</v>
      </c>
      <c r="AU175" s="216" t="s">
        <v>82</v>
      </c>
      <c r="AY175" s="18" t="s">
        <v>145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152</v>
      </c>
      <c r="BM175" s="216" t="s">
        <v>1194</v>
      </c>
    </row>
    <row r="176" s="2" customFormat="1" ht="16.5" customHeight="1">
      <c r="A176" s="39"/>
      <c r="B176" s="40"/>
      <c r="C176" s="205" t="s">
        <v>791</v>
      </c>
      <c r="D176" s="205" t="s">
        <v>148</v>
      </c>
      <c r="E176" s="206" t="s">
        <v>1376</v>
      </c>
      <c r="F176" s="207" t="s">
        <v>1377</v>
      </c>
      <c r="G176" s="208" t="s">
        <v>949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152</v>
      </c>
      <c r="AT176" s="216" t="s">
        <v>148</v>
      </c>
      <c r="AU176" s="216" t="s">
        <v>82</v>
      </c>
      <c r="AY176" s="18" t="s">
        <v>145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152</v>
      </c>
      <c r="BM176" s="216" t="s">
        <v>1209</v>
      </c>
    </row>
    <row r="177" s="2" customFormat="1" ht="24.15" customHeight="1">
      <c r="A177" s="39"/>
      <c r="B177" s="40"/>
      <c r="C177" s="205" t="s">
        <v>795</v>
      </c>
      <c r="D177" s="205" t="s">
        <v>148</v>
      </c>
      <c r="E177" s="206" t="s">
        <v>1374</v>
      </c>
      <c r="F177" s="207" t="s">
        <v>1375</v>
      </c>
      <c r="G177" s="208" t="s">
        <v>949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152</v>
      </c>
      <c r="AT177" s="216" t="s">
        <v>148</v>
      </c>
      <c r="AU177" s="216" t="s">
        <v>82</v>
      </c>
      <c r="AY177" s="18" t="s">
        <v>145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152</v>
      </c>
      <c r="BM177" s="216" t="s">
        <v>1219</v>
      </c>
    </row>
    <row r="178" s="2" customFormat="1" ht="16.5" customHeight="1">
      <c r="A178" s="39"/>
      <c r="B178" s="40"/>
      <c r="C178" s="205" t="s">
        <v>799</v>
      </c>
      <c r="D178" s="205" t="s">
        <v>148</v>
      </c>
      <c r="E178" s="206" t="s">
        <v>1380</v>
      </c>
      <c r="F178" s="207" t="s">
        <v>1381</v>
      </c>
      <c r="G178" s="208" t="s">
        <v>949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152</v>
      </c>
      <c r="AT178" s="216" t="s">
        <v>148</v>
      </c>
      <c r="AU178" s="216" t="s">
        <v>82</v>
      </c>
      <c r="AY178" s="18" t="s">
        <v>145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152</v>
      </c>
      <c r="BM178" s="216" t="s">
        <v>1233</v>
      </c>
    </row>
    <row r="179" s="2" customFormat="1" ht="24.15" customHeight="1">
      <c r="A179" s="39"/>
      <c r="B179" s="40"/>
      <c r="C179" s="205" t="s">
        <v>807</v>
      </c>
      <c r="D179" s="205" t="s">
        <v>148</v>
      </c>
      <c r="E179" s="206" t="s">
        <v>1329</v>
      </c>
      <c r="F179" s="207" t="s">
        <v>1330</v>
      </c>
      <c r="G179" s="208" t="s">
        <v>949</v>
      </c>
      <c r="H179" s="209">
        <v>1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152</v>
      </c>
      <c r="AT179" s="216" t="s">
        <v>148</v>
      </c>
      <c r="AU179" s="216" t="s">
        <v>82</v>
      </c>
      <c r="AY179" s="18" t="s">
        <v>145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152</v>
      </c>
      <c r="BM179" s="216" t="s">
        <v>1261</v>
      </c>
    </row>
    <row r="180" s="2" customFormat="1" ht="16.5" customHeight="1">
      <c r="A180" s="39"/>
      <c r="B180" s="40"/>
      <c r="C180" s="205" t="s">
        <v>813</v>
      </c>
      <c r="D180" s="205" t="s">
        <v>148</v>
      </c>
      <c r="E180" s="206" t="s">
        <v>1380</v>
      </c>
      <c r="F180" s="207" t="s">
        <v>1381</v>
      </c>
      <c r="G180" s="208" t="s">
        <v>949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152</v>
      </c>
      <c r="AT180" s="216" t="s">
        <v>148</v>
      </c>
      <c r="AU180" s="216" t="s">
        <v>82</v>
      </c>
      <c r="AY180" s="18" t="s">
        <v>145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152</v>
      </c>
      <c r="BM180" s="216" t="s">
        <v>1382</v>
      </c>
    </row>
    <row r="181" s="2" customFormat="1" ht="24.15" customHeight="1">
      <c r="A181" s="39"/>
      <c r="B181" s="40"/>
      <c r="C181" s="205" t="s">
        <v>818</v>
      </c>
      <c r="D181" s="205" t="s">
        <v>148</v>
      </c>
      <c r="E181" s="206" t="s">
        <v>1374</v>
      </c>
      <c r="F181" s="207" t="s">
        <v>1375</v>
      </c>
      <c r="G181" s="208" t="s">
        <v>949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152</v>
      </c>
      <c r="AT181" s="216" t="s">
        <v>148</v>
      </c>
      <c r="AU181" s="216" t="s">
        <v>82</v>
      </c>
      <c r="AY181" s="18" t="s">
        <v>145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152</v>
      </c>
      <c r="BM181" s="216" t="s">
        <v>1383</v>
      </c>
    </row>
    <row r="182" s="2" customFormat="1" ht="16.5" customHeight="1">
      <c r="A182" s="39"/>
      <c r="B182" s="40"/>
      <c r="C182" s="205" t="s">
        <v>825</v>
      </c>
      <c r="D182" s="205" t="s">
        <v>148</v>
      </c>
      <c r="E182" s="206" t="s">
        <v>1376</v>
      </c>
      <c r="F182" s="207" t="s">
        <v>1377</v>
      </c>
      <c r="G182" s="208" t="s">
        <v>949</v>
      </c>
      <c r="H182" s="209">
        <v>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152</v>
      </c>
      <c r="AT182" s="216" t="s">
        <v>148</v>
      </c>
      <c r="AU182" s="216" t="s">
        <v>82</v>
      </c>
      <c r="AY182" s="18" t="s">
        <v>145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152</v>
      </c>
      <c r="BM182" s="216" t="s">
        <v>1384</v>
      </c>
    </row>
    <row r="183" s="2" customFormat="1" ht="21.75" customHeight="1">
      <c r="A183" s="39"/>
      <c r="B183" s="40"/>
      <c r="C183" s="205" t="s">
        <v>830</v>
      </c>
      <c r="D183" s="205" t="s">
        <v>148</v>
      </c>
      <c r="E183" s="206" t="s">
        <v>1378</v>
      </c>
      <c r="F183" s="207" t="s">
        <v>1379</v>
      </c>
      <c r="G183" s="208" t="s">
        <v>949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152</v>
      </c>
      <c r="AT183" s="216" t="s">
        <v>148</v>
      </c>
      <c r="AU183" s="216" t="s">
        <v>82</v>
      </c>
      <c r="AY183" s="18" t="s">
        <v>145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152</v>
      </c>
      <c r="BM183" s="216" t="s">
        <v>1385</v>
      </c>
    </row>
    <row r="184" s="2" customFormat="1" ht="16.5" customHeight="1">
      <c r="A184" s="39"/>
      <c r="B184" s="40"/>
      <c r="C184" s="205" t="s">
        <v>835</v>
      </c>
      <c r="D184" s="205" t="s">
        <v>148</v>
      </c>
      <c r="E184" s="206" t="s">
        <v>1376</v>
      </c>
      <c r="F184" s="207" t="s">
        <v>1377</v>
      </c>
      <c r="G184" s="208" t="s">
        <v>949</v>
      </c>
      <c r="H184" s="209">
        <v>1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152</v>
      </c>
      <c r="AT184" s="216" t="s">
        <v>148</v>
      </c>
      <c r="AU184" s="216" t="s">
        <v>82</v>
      </c>
      <c r="AY184" s="18" t="s">
        <v>145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152</v>
      </c>
      <c r="BM184" s="216" t="s">
        <v>1386</v>
      </c>
    </row>
    <row r="185" s="2" customFormat="1" ht="24.15" customHeight="1">
      <c r="A185" s="39"/>
      <c r="B185" s="40"/>
      <c r="C185" s="205" t="s">
        <v>841</v>
      </c>
      <c r="D185" s="205" t="s">
        <v>148</v>
      </c>
      <c r="E185" s="206" t="s">
        <v>1374</v>
      </c>
      <c r="F185" s="207" t="s">
        <v>1375</v>
      </c>
      <c r="G185" s="208" t="s">
        <v>949</v>
      </c>
      <c r="H185" s="209">
        <v>1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152</v>
      </c>
      <c r="AT185" s="216" t="s">
        <v>148</v>
      </c>
      <c r="AU185" s="216" t="s">
        <v>82</v>
      </c>
      <c r="AY185" s="18" t="s">
        <v>145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152</v>
      </c>
      <c r="BM185" s="216" t="s">
        <v>1387</v>
      </c>
    </row>
    <row r="186" s="2" customFormat="1" ht="16.5" customHeight="1">
      <c r="A186" s="39"/>
      <c r="B186" s="40"/>
      <c r="C186" s="205" t="s">
        <v>847</v>
      </c>
      <c r="D186" s="205" t="s">
        <v>148</v>
      </c>
      <c r="E186" s="206" t="s">
        <v>1380</v>
      </c>
      <c r="F186" s="207" t="s">
        <v>1381</v>
      </c>
      <c r="G186" s="208" t="s">
        <v>949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152</v>
      </c>
      <c r="AT186" s="216" t="s">
        <v>148</v>
      </c>
      <c r="AU186" s="216" t="s">
        <v>82</v>
      </c>
      <c r="AY186" s="18" t="s">
        <v>145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152</v>
      </c>
      <c r="BM186" s="216" t="s">
        <v>1388</v>
      </c>
    </row>
    <row r="187" s="2" customFormat="1" ht="24.15" customHeight="1">
      <c r="A187" s="39"/>
      <c r="B187" s="40"/>
      <c r="C187" s="205" t="s">
        <v>853</v>
      </c>
      <c r="D187" s="205" t="s">
        <v>148</v>
      </c>
      <c r="E187" s="206" t="s">
        <v>1329</v>
      </c>
      <c r="F187" s="207" t="s">
        <v>1330</v>
      </c>
      <c r="G187" s="208" t="s">
        <v>949</v>
      </c>
      <c r="H187" s="209">
        <v>1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152</v>
      </c>
      <c r="AT187" s="216" t="s">
        <v>148</v>
      </c>
      <c r="AU187" s="216" t="s">
        <v>82</v>
      </c>
      <c r="AY187" s="18" t="s">
        <v>145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152</v>
      </c>
      <c r="BM187" s="216" t="s">
        <v>1389</v>
      </c>
    </row>
    <row r="188" s="2" customFormat="1" ht="16.5" customHeight="1">
      <c r="A188" s="39"/>
      <c r="B188" s="40"/>
      <c r="C188" s="205" t="s">
        <v>858</v>
      </c>
      <c r="D188" s="205" t="s">
        <v>148</v>
      </c>
      <c r="E188" s="206" t="s">
        <v>1380</v>
      </c>
      <c r="F188" s="207" t="s">
        <v>1381</v>
      </c>
      <c r="G188" s="208" t="s">
        <v>949</v>
      </c>
      <c r="H188" s="209">
        <v>1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152</v>
      </c>
      <c r="AT188" s="216" t="s">
        <v>148</v>
      </c>
      <c r="AU188" s="216" t="s">
        <v>82</v>
      </c>
      <c r="AY188" s="18" t="s">
        <v>145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152</v>
      </c>
      <c r="BM188" s="216" t="s">
        <v>1390</v>
      </c>
    </row>
    <row r="189" s="2" customFormat="1" ht="16.5" customHeight="1">
      <c r="A189" s="39"/>
      <c r="B189" s="40"/>
      <c r="C189" s="205" t="s">
        <v>865</v>
      </c>
      <c r="D189" s="205" t="s">
        <v>148</v>
      </c>
      <c r="E189" s="206" t="s">
        <v>1391</v>
      </c>
      <c r="F189" s="207" t="s">
        <v>1392</v>
      </c>
      <c r="G189" s="208" t="s">
        <v>949</v>
      </c>
      <c r="H189" s="209">
        <v>4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152</v>
      </c>
      <c r="AT189" s="216" t="s">
        <v>148</v>
      </c>
      <c r="AU189" s="216" t="s">
        <v>82</v>
      </c>
      <c r="AY189" s="18" t="s">
        <v>145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152</v>
      </c>
      <c r="BM189" s="216" t="s">
        <v>1393</v>
      </c>
    </row>
    <row r="190" s="2" customFormat="1" ht="16.5" customHeight="1">
      <c r="A190" s="39"/>
      <c r="B190" s="40"/>
      <c r="C190" s="205" t="s">
        <v>870</v>
      </c>
      <c r="D190" s="205" t="s">
        <v>148</v>
      </c>
      <c r="E190" s="206" t="s">
        <v>1297</v>
      </c>
      <c r="F190" s="207" t="s">
        <v>1298</v>
      </c>
      <c r="G190" s="208" t="s">
        <v>949</v>
      </c>
      <c r="H190" s="209">
        <v>8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152</v>
      </c>
      <c r="AT190" s="216" t="s">
        <v>148</v>
      </c>
      <c r="AU190" s="216" t="s">
        <v>82</v>
      </c>
      <c r="AY190" s="18" t="s">
        <v>145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152</v>
      </c>
      <c r="BM190" s="216" t="s">
        <v>1394</v>
      </c>
    </row>
    <row r="191" s="2" customFormat="1" ht="16.5" customHeight="1">
      <c r="A191" s="39"/>
      <c r="B191" s="40"/>
      <c r="C191" s="205" t="s">
        <v>876</v>
      </c>
      <c r="D191" s="205" t="s">
        <v>148</v>
      </c>
      <c r="E191" s="206" t="s">
        <v>1299</v>
      </c>
      <c r="F191" s="207" t="s">
        <v>1300</v>
      </c>
      <c r="G191" s="208" t="s">
        <v>949</v>
      </c>
      <c r="H191" s="209">
        <v>1.5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152</v>
      </c>
      <c r="AT191" s="216" t="s">
        <v>148</v>
      </c>
      <c r="AU191" s="216" t="s">
        <v>82</v>
      </c>
      <c r="AY191" s="18" t="s">
        <v>145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152</v>
      </c>
      <c r="BM191" s="216" t="s">
        <v>1395</v>
      </c>
    </row>
    <row r="192" s="2" customFormat="1" ht="16.5" customHeight="1">
      <c r="A192" s="39"/>
      <c r="B192" s="40"/>
      <c r="C192" s="205" t="s">
        <v>881</v>
      </c>
      <c r="D192" s="205" t="s">
        <v>148</v>
      </c>
      <c r="E192" s="206" t="s">
        <v>1297</v>
      </c>
      <c r="F192" s="207" t="s">
        <v>1298</v>
      </c>
      <c r="G192" s="208" t="s">
        <v>949</v>
      </c>
      <c r="H192" s="209">
        <v>1.5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152</v>
      </c>
      <c r="AT192" s="216" t="s">
        <v>148</v>
      </c>
      <c r="AU192" s="216" t="s">
        <v>82</v>
      </c>
      <c r="AY192" s="18" t="s">
        <v>145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152</v>
      </c>
      <c r="BM192" s="216" t="s">
        <v>1396</v>
      </c>
    </row>
    <row r="193" s="2" customFormat="1" ht="16.5" customHeight="1">
      <c r="A193" s="39"/>
      <c r="B193" s="40"/>
      <c r="C193" s="205" t="s">
        <v>887</v>
      </c>
      <c r="D193" s="205" t="s">
        <v>148</v>
      </c>
      <c r="E193" s="206" t="s">
        <v>1333</v>
      </c>
      <c r="F193" s="207" t="s">
        <v>1334</v>
      </c>
      <c r="G193" s="208" t="s">
        <v>949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152</v>
      </c>
      <c r="AT193" s="216" t="s">
        <v>148</v>
      </c>
      <c r="AU193" s="216" t="s">
        <v>82</v>
      </c>
      <c r="AY193" s="18" t="s">
        <v>145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152</v>
      </c>
      <c r="BM193" s="216" t="s">
        <v>1397</v>
      </c>
    </row>
    <row r="194" s="2" customFormat="1" ht="16.5" customHeight="1">
      <c r="A194" s="39"/>
      <c r="B194" s="40"/>
      <c r="C194" s="205" t="s">
        <v>892</v>
      </c>
      <c r="D194" s="205" t="s">
        <v>148</v>
      </c>
      <c r="E194" s="206" t="s">
        <v>1333</v>
      </c>
      <c r="F194" s="207" t="s">
        <v>1334</v>
      </c>
      <c r="G194" s="208" t="s">
        <v>949</v>
      </c>
      <c r="H194" s="209">
        <v>1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152</v>
      </c>
      <c r="AT194" s="216" t="s">
        <v>148</v>
      </c>
      <c r="AU194" s="216" t="s">
        <v>82</v>
      </c>
      <c r="AY194" s="18" t="s">
        <v>145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152</v>
      </c>
      <c r="BM194" s="216" t="s">
        <v>1398</v>
      </c>
    </row>
    <row r="195" s="2" customFormat="1" ht="16.5" customHeight="1">
      <c r="A195" s="39"/>
      <c r="B195" s="40"/>
      <c r="C195" s="205" t="s">
        <v>897</v>
      </c>
      <c r="D195" s="205" t="s">
        <v>148</v>
      </c>
      <c r="E195" s="206" t="s">
        <v>1335</v>
      </c>
      <c r="F195" s="207" t="s">
        <v>1336</v>
      </c>
      <c r="G195" s="208" t="s">
        <v>949</v>
      </c>
      <c r="H195" s="209">
        <v>2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152</v>
      </c>
      <c r="AT195" s="216" t="s">
        <v>148</v>
      </c>
      <c r="AU195" s="216" t="s">
        <v>82</v>
      </c>
      <c r="AY195" s="18" t="s">
        <v>145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152</v>
      </c>
      <c r="BM195" s="216" t="s">
        <v>1399</v>
      </c>
    </row>
    <row r="196" s="2" customFormat="1" ht="21.75" customHeight="1">
      <c r="A196" s="39"/>
      <c r="B196" s="40"/>
      <c r="C196" s="205" t="s">
        <v>901</v>
      </c>
      <c r="D196" s="205" t="s">
        <v>148</v>
      </c>
      <c r="E196" s="206" t="s">
        <v>1337</v>
      </c>
      <c r="F196" s="207" t="s">
        <v>1338</v>
      </c>
      <c r="G196" s="208" t="s">
        <v>949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152</v>
      </c>
      <c r="AT196" s="216" t="s">
        <v>148</v>
      </c>
      <c r="AU196" s="216" t="s">
        <v>82</v>
      </c>
      <c r="AY196" s="18" t="s">
        <v>145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152</v>
      </c>
      <c r="BM196" s="216" t="s">
        <v>1400</v>
      </c>
    </row>
    <row r="197" s="2" customFormat="1" ht="24.15" customHeight="1">
      <c r="A197" s="39"/>
      <c r="B197" s="40"/>
      <c r="C197" s="205" t="s">
        <v>906</v>
      </c>
      <c r="D197" s="205" t="s">
        <v>148</v>
      </c>
      <c r="E197" s="206" t="s">
        <v>1339</v>
      </c>
      <c r="F197" s="207" t="s">
        <v>1340</v>
      </c>
      <c r="G197" s="208" t="s">
        <v>949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152</v>
      </c>
      <c r="AT197" s="216" t="s">
        <v>148</v>
      </c>
      <c r="AU197" s="216" t="s">
        <v>82</v>
      </c>
      <c r="AY197" s="18" t="s">
        <v>145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152</v>
      </c>
      <c r="BM197" s="216" t="s">
        <v>1401</v>
      </c>
    </row>
    <row r="198" s="2" customFormat="1" ht="24.15" customHeight="1">
      <c r="A198" s="39"/>
      <c r="B198" s="40"/>
      <c r="C198" s="205" t="s">
        <v>910</v>
      </c>
      <c r="D198" s="205" t="s">
        <v>148</v>
      </c>
      <c r="E198" s="206" t="s">
        <v>1402</v>
      </c>
      <c r="F198" s="207" t="s">
        <v>1403</v>
      </c>
      <c r="G198" s="208" t="s">
        <v>949</v>
      </c>
      <c r="H198" s="209">
        <v>1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152</v>
      </c>
      <c r="AT198" s="216" t="s">
        <v>148</v>
      </c>
      <c r="AU198" s="216" t="s">
        <v>82</v>
      </c>
      <c r="AY198" s="18" t="s">
        <v>145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152</v>
      </c>
      <c r="BM198" s="216" t="s">
        <v>1404</v>
      </c>
    </row>
    <row r="199" s="2" customFormat="1" ht="24.15" customHeight="1">
      <c r="A199" s="39"/>
      <c r="B199" s="40"/>
      <c r="C199" s="205" t="s">
        <v>914</v>
      </c>
      <c r="D199" s="205" t="s">
        <v>148</v>
      </c>
      <c r="E199" s="206" t="s">
        <v>1405</v>
      </c>
      <c r="F199" s="207" t="s">
        <v>1406</v>
      </c>
      <c r="G199" s="208" t="s">
        <v>949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152</v>
      </c>
      <c r="AT199" s="216" t="s">
        <v>148</v>
      </c>
      <c r="AU199" s="216" t="s">
        <v>82</v>
      </c>
      <c r="AY199" s="18" t="s">
        <v>145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152</v>
      </c>
      <c r="BM199" s="216" t="s">
        <v>1407</v>
      </c>
    </row>
    <row r="200" s="2" customFormat="1" ht="24.15" customHeight="1">
      <c r="A200" s="39"/>
      <c r="B200" s="40"/>
      <c r="C200" s="205" t="s">
        <v>921</v>
      </c>
      <c r="D200" s="205" t="s">
        <v>148</v>
      </c>
      <c r="E200" s="206" t="s">
        <v>1402</v>
      </c>
      <c r="F200" s="207" t="s">
        <v>1403</v>
      </c>
      <c r="G200" s="208" t="s">
        <v>949</v>
      </c>
      <c r="H200" s="209">
        <v>1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152</v>
      </c>
      <c r="AT200" s="216" t="s">
        <v>148</v>
      </c>
      <c r="AU200" s="216" t="s">
        <v>82</v>
      </c>
      <c r="AY200" s="18" t="s">
        <v>145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152</v>
      </c>
      <c r="BM200" s="216" t="s">
        <v>1408</v>
      </c>
    </row>
    <row r="201" s="2" customFormat="1" ht="16.5" customHeight="1">
      <c r="A201" s="39"/>
      <c r="B201" s="40"/>
      <c r="C201" s="205" t="s">
        <v>925</v>
      </c>
      <c r="D201" s="205" t="s">
        <v>148</v>
      </c>
      <c r="E201" s="206" t="s">
        <v>1305</v>
      </c>
      <c r="F201" s="207" t="s">
        <v>1306</v>
      </c>
      <c r="G201" s="208" t="s">
        <v>949</v>
      </c>
      <c r="H201" s="209">
        <v>12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152</v>
      </c>
      <c r="AT201" s="216" t="s">
        <v>148</v>
      </c>
      <c r="AU201" s="216" t="s">
        <v>82</v>
      </c>
      <c r="AY201" s="18" t="s">
        <v>145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152</v>
      </c>
      <c r="BM201" s="216" t="s">
        <v>1409</v>
      </c>
    </row>
    <row r="202" s="2" customFormat="1" ht="16.5" customHeight="1">
      <c r="A202" s="39"/>
      <c r="B202" s="40"/>
      <c r="C202" s="205" t="s">
        <v>929</v>
      </c>
      <c r="D202" s="205" t="s">
        <v>148</v>
      </c>
      <c r="E202" s="206" t="s">
        <v>1307</v>
      </c>
      <c r="F202" s="207" t="s">
        <v>1308</v>
      </c>
      <c r="G202" s="208" t="s">
        <v>949</v>
      </c>
      <c r="H202" s="209">
        <v>2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152</v>
      </c>
      <c r="AT202" s="216" t="s">
        <v>148</v>
      </c>
      <c r="AU202" s="216" t="s">
        <v>82</v>
      </c>
      <c r="AY202" s="18" t="s">
        <v>145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152</v>
      </c>
      <c r="BM202" s="216" t="s">
        <v>1410</v>
      </c>
    </row>
    <row r="203" s="2" customFormat="1" ht="16.5" customHeight="1">
      <c r="A203" s="39"/>
      <c r="B203" s="40"/>
      <c r="C203" s="205" t="s">
        <v>933</v>
      </c>
      <c r="D203" s="205" t="s">
        <v>148</v>
      </c>
      <c r="E203" s="206" t="s">
        <v>1411</v>
      </c>
      <c r="F203" s="207" t="s">
        <v>1412</v>
      </c>
      <c r="G203" s="208" t="s">
        <v>949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152</v>
      </c>
      <c r="AT203" s="216" t="s">
        <v>148</v>
      </c>
      <c r="AU203" s="216" t="s">
        <v>82</v>
      </c>
      <c r="AY203" s="18" t="s">
        <v>145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152</v>
      </c>
      <c r="BM203" s="216" t="s">
        <v>1413</v>
      </c>
    </row>
    <row r="204" s="2" customFormat="1" ht="16.5" customHeight="1">
      <c r="A204" s="39"/>
      <c r="B204" s="40"/>
      <c r="C204" s="205" t="s">
        <v>937</v>
      </c>
      <c r="D204" s="205" t="s">
        <v>148</v>
      </c>
      <c r="E204" s="206" t="s">
        <v>1343</v>
      </c>
      <c r="F204" s="207" t="s">
        <v>1344</v>
      </c>
      <c r="G204" s="208" t="s">
        <v>949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152</v>
      </c>
      <c r="AT204" s="216" t="s">
        <v>148</v>
      </c>
      <c r="AU204" s="216" t="s">
        <v>82</v>
      </c>
      <c r="AY204" s="18" t="s">
        <v>145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152</v>
      </c>
      <c r="BM204" s="216" t="s">
        <v>1414</v>
      </c>
    </row>
    <row r="205" s="2" customFormat="1" ht="16.5" customHeight="1">
      <c r="A205" s="39"/>
      <c r="B205" s="40"/>
      <c r="C205" s="205" t="s">
        <v>942</v>
      </c>
      <c r="D205" s="205" t="s">
        <v>148</v>
      </c>
      <c r="E205" s="206" t="s">
        <v>1309</v>
      </c>
      <c r="F205" s="207" t="s">
        <v>1310</v>
      </c>
      <c r="G205" s="208" t="s">
        <v>949</v>
      </c>
      <c r="H205" s="209">
        <v>4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152</v>
      </c>
      <c r="AT205" s="216" t="s">
        <v>148</v>
      </c>
      <c r="AU205" s="216" t="s">
        <v>82</v>
      </c>
      <c r="AY205" s="18" t="s">
        <v>145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152</v>
      </c>
      <c r="BM205" s="216" t="s">
        <v>1415</v>
      </c>
    </row>
    <row r="206" s="2" customFormat="1" ht="16.5" customHeight="1">
      <c r="A206" s="39"/>
      <c r="B206" s="40"/>
      <c r="C206" s="205" t="s">
        <v>946</v>
      </c>
      <c r="D206" s="205" t="s">
        <v>148</v>
      </c>
      <c r="E206" s="206" t="s">
        <v>1311</v>
      </c>
      <c r="F206" s="207" t="s">
        <v>1312</v>
      </c>
      <c r="G206" s="208" t="s">
        <v>949</v>
      </c>
      <c r="H206" s="209">
        <v>4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152</v>
      </c>
      <c r="AT206" s="216" t="s">
        <v>148</v>
      </c>
      <c r="AU206" s="216" t="s">
        <v>82</v>
      </c>
      <c r="AY206" s="18" t="s">
        <v>145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152</v>
      </c>
      <c r="BM206" s="216" t="s">
        <v>1416</v>
      </c>
    </row>
    <row r="207" s="2" customFormat="1" ht="16.5" customHeight="1">
      <c r="A207" s="39"/>
      <c r="B207" s="40"/>
      <c r="C207" s="205" t="s">
        <v>951</v>
      </c>
      <c r="D207" s="205" t="s">
        <v>148</v>
      </c>
      <c r="E207" s="206" t="s">
        <v>1313</v>
      </c>
      <c r="F207" s="207" t="s">
        <v>1314</v>
      </c>
      <c r="G207" s="208" t="s">
        <v>949</v>
      </c>
      <c r="H207" s="209">
        <v>4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152</v>
      </c>
      <c r="AT207" s="216" t="s">
        <v>148</v>
      </c>
      <c r="AU207" s="216" t="s">
        <v>82</v>
      </c>
      <c r="AY207" s="18" t="s">
        <v>145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152</v>
      </c>
      <c r="BM207" s="216" t="s">
        <v>1417</v>
      </c>
    </row>
    <row r="208" s="2" customFormat="1" ht="24.15" customHeight="1">
      <c r="A208" s="39"/>
      <c r="B208" s="40"/>
      <c r="C208" s="205" t="s">
        <v>954</v>
      </c>
      <c r="D208" s="205" t="s">
        <v>148</v>
      </c>
      <c r="E208" s="206" t="s">
        <v>1315</v>
      </c>
      <c r="F208" s="207" t="s">
        <v>1316</v>
      </c>
      <c r="G208" s="208" t="s">
        <v>949</v>
      </c>
      <c r="H208" s="209">
        <v>16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152</v>
      </c>
      <c r="AT208" s="216" t="s">
        <v>148</v>
      </c>
      <c r="AU208" s="216" t="s">
        <v>82</v>
      </c>
      <c r="AY208" s="18" t="s">
        <v>145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152</v>
      </c>
      <c r="BM208" s="216" t="s">
        <v>1418</v>
      </c>
    </row>
    <row r="209" s="12" customFormat="1" ht="22.8" customHeight="1">
      <c r="A209" s="12"/>
      <c r="B209" s="189"/>
      <c r="C209" s="190"/>
      <c r="D209" s="191" t="s">
        <v>71</v>
      </c>
      <c r="E209" s="203" t="s">
        <v>722</v>
      </c>
      <c r="F209" s="203" t="s">
        <v>1419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SUM(P210:P220)</f>
        <v>0</v>
      </c>
      <c r="Q209" s="197"/>
      <c r="R209" s="198">
        <f>SUM(R210:R220)</f>
        <v>0</v>
      </c>
      <c r="S209" s="197"/>
      <c r="T209" s="199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80</v>
      </c>
      <c r="AT209" s="201" t="s">
        <v>71</v>
      </c>
      <c r="AU209" s="201" t="s">
        <v>80</v>
      </c>
      <c r="AY209" s="200" t="s">
        <v>145</v>
      </c>
      <c r="BK209" s="202">
        <f>SUM(BK210:BK220)</f>
        <v>0</v>
      </c>
    </row>
    <row r="210" s="2" customFormat="1" ht="16.5" customHeight="1">
      <c r="A210" s="39"/>
      <c r="B210" s="40"/>
      <c r="C210" s="205" t="s">
        <v>957</v>
      </c>
      <c r="D210" s="205" t="s">
        <v>148</v>
      </c>
      <c r="E210" s="206" t="s">
        <v>1420</v>
      </c>
      <c r="F210" s="207" t="s">
        <v>1421</v>
      </c>
      <c r="G210" s="208" t="s">
        <v>949</v>
      </c>
      <c r="H210" s="209">
        <v>1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152</v>
      </c>
      <c r="AT210" s="216" t="s">
        <v>148</v>
      </c>
      <c r="AU210" s="216" t="s">
        <v>82</v>
      </c>
      <c r="AY210" s="18" t="s">
        <v>145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152</v>
      </c>
      <c r="BM210" s="216" t="s">
        <v>1422</v>
      </c>
    </row>
    <row r="211" s="2" customFormat="1" ht="16.5" customHeight="1">
      <c r="A211" s="39"/>
      <c r="B211" s="40"/>
      <c r="C211" s="205" t="s">
        <v>960</v>
      </c>
      <c r="D211" s="205" t="s">
        <v>148</v>
      </c>
      <c r="E211" s="206" t="s">
        <v>1423</v>
      </c>
      <c r="F211" s="207" t="s">
        <v>1424</v>
      </c>
      <c r="G211" s="208" t="s">
        <v>949</v>
      </c>
      <c r="H211" s="209">
        <v>1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152</v>
      </c>
      <c r="AT211" s="216" t="s">
        <v>148</v>
      </c>
      <c r="AU211" s="216" t="s">
        <v>82</v>
      </c>
      <c r="AY211" s="18" t="s">
        <v>145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152</v>
      </c>
      <c r="BM211" s="216" t="s">
        <v>1425</v>
      </c>
    </row>
    <row r="212" s="2" customFormat="1" ht="16.5" customHeight="1">
      <c r="A212" s="39"/>
      <c r="B212" s="40"/>
      <c r="C212" s="205" t="s">
        <v>965</v>
      </c>
      <c r="D212" s="205" t="s">
        <v>148</v>
      </c>
      <c r="E212" s="206" t="s">
        <v>1426</v>
      </c>
      <c r="F212" s="207" t="s">
        <v>1427</v>
      </c>
      <c r="G212" s="208" t="s">
        <v>949</v>
      </c>
      <c r="H212" s="209">
        <v>1.8200000000000001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152</v>
      </c>
      <c r="AT212" s="216" t="s">
        <v>148</v>
      </c>
      <c r="AU212" s="216" t="s">
        <v>82</v>
      </c>
      <c r="AY212" s="18" t="s">
        <v>145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152</v>
      </c>
      <c r="BM212" s="216" t="s">
        <v>1428</v>
      </c>
    </row>
    <row r="213" s="2" customFormat="1" ht="24.15" customHeight="1">
      <c r="A213" s="39"/>
      <c r="B213" s="40"/>
      <c r="C213" s="205" t="s">
        <v>970</v>
      </c>
      <c r="D213" s="205" t="s">
        <v>148</v>
      </c>
      <c r="E213" s="206" t="s">
        <v>1429</v>
      </c>
      <c r="F213" s="207" t="s">
        <v>1430</v>
      </c>
      <c r="G213" s="208" t="s">
        <v>949</v>
      </c>
      <c r="H213" s="209">
        <v>1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152</v>
      </c>
      <c r="AT213" s="216" t="s">
        <v>148</v>
      </c>
      <c r="AU213" s="216" t="s">
        <v>82</v>
      </c>
      <c r="AY213" s="18" t="s">
        <v>145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152</v>
      </c>
      <c r="BM213" s="216" t="s">
        <v>1431</v>
      </c>
    </row>
    <row r="214" s="2" customFormat="1" ht="16.5" customHeight="1">
      <c r="A214" s="39"/>
      <c r="B214" s="40"/>
      <c r="C214" s="205" t="s">
        <v>975</v>
      </c>
      <c r="D214" s="205" t="s">
        <v>148</v>
      </c>
      <c r="E214" s="206" t="s">
        <v>1432</v>
      </c>
      <c r="F214" s="207" t="s">
        <v>1433</v>
      </c>
      <c r="G214" s="208" t="s">
        <v>949</v>
      </c>
      <c r="H214" s="209">
        <v>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152</v>
      </c>
      <c r="AT214" s="216" t="s">
        <v>148</v>
      </c>
      <c r="AU214" s="216" t="s">
        <v>82</v>
      </c>
      <c r="AY214" s="18" t="s">
        <v>145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152</v>
      </c>
      <c r="BM214" s="216" t="s">
        <v>1434</v>
      </c>
    </row>
    <row r="215" s="2" customFormat="1" ht="16.5" customHeight="1">
      <c r="A215" s="39"/>
      <c r="B215" s="40"/>
      <c r="C215" s="205" t="s">
        <v>979</v>
      </c>
      <c r="D215" s="205" t="s">
        <v>148</v>
      </c>
      <c r="E215" s="206" t="s">
        <v>1305</v>
      </c>
      <c r="F215" s="207" t="s">
        <v>1306</v>
      </c>
      <c r="G215" s="208" t="s">
        <v>949</v>
      </c>
      <c r="H215" s="209">
        <v>3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152</v>
      </c>
      <c r="AT215" s="216" t="s">
        <v>148</v>
      </c>
      <c r="AU215" s="216" t="s">
        <v>82</v>
      </c>
      <c r="AY215" s="18" t="s">
        <v>145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152</v>
      </c>
      <c r="BM215" s="216" t="s">
        <v>1435</v>
      </c>
    </row>
    <row r="216" s="2" customFormat="1" ht="16.5" customHeight="1">
      <c r="A216" s="39"/>
      <c r="B216" s="40"/>
      <c r="C216" s="205" t="s">
        <v>986</v>
      </c>
      <c r="D216" s="205" t="s">
        <v>148</v>
      </c>
      <c r="E216" s="206" t="s">
        <v>1307</v>
      </c>
      <c r="F216" s="207" t="s">
        <v>1308</v>
      </c>
      <c r="G216" s="208" t="s">
        <v>949</v>
      </c>
      <c r="H216" s="209">
        <v>1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152</v>
      </c>
      <c r="AT216" s="216" t="s">
        <v>148</v>
      </c>
      <c r="AU216" s="216" t="s">
        <v>82</v>
      </c>
      <c r="AY216" s="18" t="s">
        <v>145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152</v>
      </c>
      <c r="BM216" s="216" t="s">
        <v>1436</v>
      </c>
    </row>
    <row r="217" s="2" customFormat="1" ht="16.5" customHeight="1">
      <c r="A217" s="39"/>
      <c r="B217" s="40"/>
      <c r="C217" s="205" t="s">
        <v>992</v>
      </c>
      <c r="D217" s="205" t="s">
        <v>148</v>
      </c>
      <c r="E217" s="206" t="s">
        <v>1309</v>
      </c>
      <c r="F217" s="207" t="s">
        <v>1310</v>
      </c>
      <c r="G217" s="208" t="s">
        <v>949</v>
      </c>
      <c r="H217" s="209">
        <v>1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152</v>
      </c>
      <c r="AT217" s="216" t="s">
        <v>148</v>
      </c>
      <c r="AU217" s="216" t="s">
        <v>82</v>
      </c>
      <c r="AY217" s="18" t="s">
        <v>145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152</v>
      </c>
      <c r="BM217" s="216" t="s">
        <v>1437</v>
      </c>
    </row>
    <row r="218" s="2" customFormat="1" ht="16.5" customHeight="1">
      <c r="A218" s="39"/>
      <c r="B218" s="40"/>
      <c r="C218" s="205" t="s">
        <v>999</v>
      </c>
      <c r="D218" s="205" t="s">
        <v>148</v>
      </c>
      <c r="E218" s="206" t="s">
        <v>1311</v>
      </c>
      <c r="F218" s="207" t="s">
        <v>1312</v>
      </c>
      <c r="G218" s="208" t="s">
        <v>949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152</v>
      </c>
      <c r="AT218" s="216" t="s">
        <v>148</v>
      </c>
      <c r="AU218" s="216" t="s">
        <v>82</v>
      </c>
      <c r="AY218" s="18" t="s">
        <v>145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152</v>
      </c>
      <c r="BM218" s="216" t="s">
        <v>1438</v>
      </c>
    </row>
    <row r="219" s="2" customFormat="1" ht="16.5" customHeight="1">
      <c r="A219" s="39"/>
      <c r="B219" s="40"/>
      <c r="C219" s="205" t="s">
        <v>1006</v>
      </c>
      <c r="D219" s="205" t="s">
        <v>148</v>
      </c>
      <c r="E219" s="206" t="s">
        <v>1313</v>
      </c>
      <c r="F219" s="207" t="s">
        <v>1314</v>
      </c>
      <c r="G219" s="208" t="s">
        <v>949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152</v>
      </c>
      <c r="AT219" s="216" t="s">
        <v>148</v>
      </c>
      <c r="AU219" s="216" t="s">
        <v>82</v>
      </c>
      <c r="AY219" s="18" t="s">
        <v>145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152</v>
      </c>
      <c r="BM219" s="216" t="s">
        <v>1439</v>
      </c>
    </row>
    <row r="220" s="2" customFormat="1" ht="24.15" customHeight="1">
      <c r="A220" s="39"/>
      <c r="B220" s="40"/>
      <c r="C220" s="205" t="s">
        <v>1010</v>
      </c>
      <c r="D220" s="205" t="s">
        <v>148</v>
      </c>
      <c r="E220" s="206" t="s">
        <v>1315</v>
      </c>
      <c r="F220" s="207" t="s">
        <v>1316</v>
      </c>
      <c r="G220" s="208" t="s">
        <v>949</v>
      </c>
      <c r="H220" s="209">
        <v>4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152</v>
      </c>
      <c r="AT220" s="216" t="s">
        <v>148</v>
      </c>
      <c r="AU220" s="216" t="s">
        <v>82</v>
      </c>
      <c r="AY220" s="18" t="s">
        <v>145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152</v>
      </c>
      <c r="BM220" s="216" t="s">
        <v>1440</v>
      </c>
    </row>
    <row r="221" s="12" customFormat="1" ht="22.8" customHeight="1">
      <c r="A221" s="12"/>
      <c r="B221" s="189"/>
      <c r="C221" s="190"/>
      <c r="D221" s="191" t="s">
        <v>71</v>
      </c>
      <c r="E221" s="203" t="s">
        <v>1441</v>
      </c>
      <c r="F221" s="203" t="s">
        <v>1442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SUM(P222:P226)</f>
        <v>0</v>
      </c>
      <c r="Q221" s="197"/>
      <c r="R221" s="198">
        <f>SUM(R222:R226)</f>
        <v>0</v>
      </c>
      <c r="S221" s="197"/>
      <c r="T221" s="199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80</v>
      </c>
      <c r="AT221" s="201" t="s">
        <v>71</v>
      </c>
      <c r="AU221" s="201" t="s">
        <v>80</v>
      </c>
      <c r="AY221" s="200" t="s">
        <v>145</v>
      </c>
      <c r="BK221" s="202">
        <f>SUM(BK222:BK226)</f>
        <v>0</v>
      </c>
    </row>
    <row r="222" s="2" customFormat="1" ht="16.5" customHeight="1">
      <c r="A222" s="39"/>
      <c r="B222" s="40"/>
      <c r="C222" s="205" t="s">
        <v>1016</v>
      </c>
      <c r="D222" s="205" t="s">
        <v>148</v>
      </c>
      <c r="E222" s="206" t="s">
        <v>1443</v>
      </c>
      <c r="F222" s="207" t="s">
        <v>1444</v>
      </c>
      <c r="G222" s="208" t="s">
        <v>949</v>
      </c>
      <c r="H222" s="209">
        <v>1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152</v>
      </c>
      <c r="AT222" s="216" t="s">
        <v>148</v>
      </c>
      <c r="AU222" s="216" t="s">
        <v>82</v>
      </c>
      <c r="AY222" s="18" t="s">
        <v>145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152</v>
      </c>
      <c r="BM222" s="216" t="s">
        <v>1445</v>
      </c>
    </row>
    <row r="223" s="2" customFormat="1" ht="24.15" customHeight="1">
      <c r="A223" s="39"/>
      <c r="B223" s="40"/>
      <c r="C223" s="205" t="s">
        <v>1021</v>
      </c>
      <c r="D223" s="205" t="s">
        <v>148</v>
      </c>
      <c r="E223" s="206" t="s">
        <v>1446</v>
      </c>
      <c r="F223" s="207" t="s">
        <v>1447</v>
      </c>
      <c r="G223" s="208" t="s">
        <v>949</v>
      </c>
      <c r="H223" s="209">
        <v>1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152</v>
      </c>
      <c r="AT223" s="216" t="s">
        <v>148</v>
      </c>
      <c r="AU223" s="216" t="s">
        <v>82</v>
      </c>
      <c r="AY223" s="18" t="s">
        <v>145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152</v>
      </c>
      <c r="BM223" s="216" t="s">
        <v>1448</v>
      </c>
    </row>
    <row r="224" s="2" customFormat="1" ht="16.5" customHeight="1">
      <c r="A224" s="39"/>
      <c r="B224" s="40"/>
      <c r="C224" s="205" t="s">
        <v>1026</v>
      </c>
      <c r="D224" s="205" t="s">
        <v>148</v>
      </c>
      <c r="E224" s="206" t="s">
        <v>1449</v>
      </c>
      <c r="F224" s="207" t="s">
        <v>1450</v>
      </c>
      <c r="G224" s="208" t="s">
        <v>949</v>
      </c>
      <c r="H224" s="209">
        <v>1.3799999999999999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152</v>
      </c>
      <c r="AT224" s="216" t="s">
        <v>148</v>
      </c>
      <c r="AU224" s="216" t="s">
        <v>82</v>
      </c>
      <c r="AY224" s="18" t="s">
        <v>145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152</v>
      </c>
      <c r="BM224" s="216" t="s">
        <v>1451</v>
      </c>
    </row>
    <row r="225" s="2" customFormat="1" ht="16.5" customHeight="1">
      <c r="A225" s="39"/>
      <c r="B225" s="40"/>
      <c r="C225" s="205" t="s">
        <v>1033</v>
      </c>
      <c r="D225" s="205" t="s">
        <v>148</v>
      </c>
      <c r="E225" s="206" t="s">
        <v>1452</v>
      </c>
      <c r="F225" s="207" t="s">
        <v>1453</v>
      </c>
      <c r="G225" s="208" t="s">
        <v>949</v>
      </c>
      <c r="H225" s="209">
        <v>1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152</v>
      </c>
      <c r="AT225" s="216" t="s">
        <v>148</v>
      </c>
      <c r="AU225" s="216" t="s">
        <v>82</v>
      </c>
      <c r="AY225" s="18" t="s">
        <v>145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152</v>
      </c>
      <c r="BM225" s="216" t="s">
        <v>1454</v>
      </c>
    </row>
    <row r="226" s="2" customFormat="1" ht="16.5" customHeight="1">
      <c r="A226" s="39"/>
      <c r="B226" s="40"/>
      <c r="C226" s="205" t="s">
        <v>1038</v>
      </c>
      <c r="D226" s="205" t="s">
        <v>148</v>
      </c>
      <c r="E226" s="206" t="s">
        <v>1343</v>
      </c>
      <c r="F226" s="207" t="s">
        <v>1344</v>
      </c>
      <c r="G226" s="208" t="s">
        <v>949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152</v>
      </c>
      <c r="AT226" s="216" t="s">
        <v>148</v>
      </c>
      <c r="AU226" s="216" t="s">
        <v>82</v>
      </c>
      <c r="AY226" s="18" t="s">
        <v>145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152</v>
      </c>
      <c r="BM226" s="216" t="s">
        <v>1455</v>
      </c>
    </row>
    <row r="227" s="12" customFormat="1" ht="22.8" customHeight="1">
      <c r="A227" s="12"/>
      <c r="B227" s="189"/>
      <c r="C227" s="190"/>
      <c r="D227" s="191" t="s">
        <v>71</v>
      </c>
      <c r="E227" s="203" t="s">
        <v>1456</v>
      </c>
      <c r="F227" s="203" t="s">
        <v>1457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SUM(P228:P243)</f>
        <v>0</v>
      </c>
      <c r="Q227" s="197"/>
      <c r="R227" s="198">
        <f>SUM(R228:R243)</f>
        <v>0</v>
      </c>
      <c r="S227" s="197"/>
      <c r="T227" s="199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80</v>
      </c>
      <c r="AT227" s="201" t="s">
        <v>71</v>
      </c>
      <c r="AU227" s="201" t="s">
        <v>80</v>
      </c>
      <c r="AY227" s="200" t="s">
        <v>145</v>
      </c>
      <c r="BK227" s="202">
        <f>SUM(BK228:BK243)</f>
        <v>0</v>
      </c>
    </row>
    <row r="228" s="2" customFormat="1" ht="24.15" customHeight="1">
      <c r="A228" s="39"/>
      <c r="B228" s="40"/>
      <c r="C228" s="205" t="s">
        <v>1043</v>
      </c>
      <c r="D228" s="205" t="s">
        <v>148</v>
      </c>
      <c r="E228" s="206" t="s">
        <v>1458</v>
      </c>
      <c r="F228" s="207" t="s">
        <v>1459</v>
      </c>
      <c r="G228" s="208" t="s">
        <v>949</v>
      </c>
      <c r="H228" s="209">
        <v>1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152</v>
      </c>
      <c r="AT228" s="216" t="s">
        <v>148</v>
      </c>
      <c r="AU228" s="216" t="s">
        <v>82</v>
      </c>
      <c r="AY228" s="18" t="s">
        <v>145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152</v>
      </c>
      <c r="BM228" s="216" t="s">
        <v>1460</v>
      </c>
    </row>
    <row r="229" s="2" customFormat="1" ht="16.5" customHeight="1">
      <c r="A229" s="39"/>
      <c r="B229" s="40"/>
      <c r="C229" s="205" t="s">
        <v>1057</v>
      </c>
      <c r="D229" s="205" t="s">
        <v>148</v>
      </c>
      <c r="E229" s="206" t="s">
        <v>1348</v>
      </c>
      <c r="F229" s="207" t="s">
        <v>1349</v>
      </c>
      <c r="G229" s="208" t="s">
        <v>949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152</v>
      </c>
      <c r="AT229" s="216" t="s">
        <v>148</v>
      </c>
      <c r="AU229" s="216" t="s">
        <v>82</v>
      </c>
      <c r="AY229" s="18" t="s">
        <v>145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152</v>
      </c>
      <c r="BM229" s="216" t="s">
        <v>1461</v>
      </c>
    </row>
    <row r="230" s="2" customFormat="1" ht="21.75" customHeight="1">
      <c r="A230" s="39"/>
      <c r="B230" s="40"/>
      <c r="C230" s="205" t="s">
        <v>1063</v>
      </c>
      <c r="D230" s="205" t="s">
        <v>148</v>
      </c>
      <c r="E230" s="206" t="s">
        <v>1350</v>
      </c>
      <c r="F230" s="207" t="s">
        <v>1351</v>
      </c>
      <c r="G230" s="208" t="s">
        <v>949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152</v>
      </c>
      <c r="AT230" s="216" t="s">
        <v>148</v>
      </c>
      <c r="AU230" s="216" t="s">
        <v>82</v>
      </c>
      <c r="AY230" s="18" t="s">
        <v>145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152</v>
      </c>
      <c r="BM230" s="216" t="s">
        <v>1462</v>
      </c>
    </row>
    <row r="231" s="2" customFormat="1" ht="24.15" customHeight="1">
      <c r="A231" s="39"/>
      <c r="B231" s="40"/>
      <c r="C231" s="205" t="s">
        <v>1068</v>
      </c>
      <c r="D231" s="205" t="s">
        <v>148</v>
      </c>
      <c r="E231" s="206" t="s">
        <v>1346</v>
      </c>
      <c r="F231" s="207" t="s">
        <v>1347</v>
      </c>
      <c r="G231" s="208" t="s">
        <v>949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152</v>
      </c>
      <c r="AT231" s="216" t="s">
        <v>148</v>
      </c>
      <c r="AU231" s="216" t="s">
        <v>82</v>
      </c>
      <c r="AY231" s="18" t="s">
        <v>145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152</v>
      </c>
      <c r="BM231" s="216" t="s">
        <v>1463</v>
      </c>
    </row>
    <row r="232" s="2" customFormat="1" ht="16.5" customHeight="1">
      <c r="A232" s="39"/>
      <c r="B232" s="40"/>
      <c r="C232" s="205" t="s">
        <v>1073</v>
      </c>
      <c r="D232" s="205" t="s">
        <v>148</v>
      </c>
      <c r="E232" s="206" t="s">
        <v>1348</v>
      </c>
      <c r="F232" s="207" t="s">
        <v>1349</v>
      </c>
      <c r="G232" s="208" t="s">
        <v>949</v>
      </c>
      <c r="H232" s="209">
        <v>1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152</v>
      </c>
      <c r="AT232" s="216" t="s">
        <v>148</v>
      </c>
      <c r="AU232" s="216" t="s">
        <v>82</v>
      </c>
      <c r="AY232" s="18" t="s">
        <v>145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152</v>
      </c>
      <c r="BM232" s="216" t="s">
        <v>1464</v>
      </c>
    </row>
    <row r="233" s="2" customFormat="1" ht="21.75" customHeight="1">
      <c r="A233" s="39"/>
      <c r="B233" s="40"/>
      <c r="C233" s="205" t="s">
        <v>1079</v>
      </c>
      <c r="D233" s="205" t="s">
        <v>148</v>
      </c>
      <c r="E233" s="206" t="s">
        <v>1350</v>
      </c>
      <c r="F233" s="207" t="s">
        <v>1351</v>
      </c>
      <c r="G233" s="208" t="s">
        <v>949</v>
      </c>
      <c r="H233" s="209">
        <v>1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152</v>
      </c>
      <c r="AT233" s="216" t="s">
        <v>148</v>
      </c>
      <c r="AU233" s="216" t="s">
        <v>82</v>
      </c>
      <c r="AY233" s="18" t="s">
        <v>145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152</v>
      </c>
      <c r="BM233" s="216" t="s">
        <v>655</v>
      </c>
    </row>
    <row r="234" s="2" customFormat="1" ht="24.15" customHeight="1">
      <c r="A234" s="39"/>
      <c r="B234" s="40"/>
      <c r="C234" s="205" t="s">
        <v>1084</v>
      </c>
      <c r="D234" s="205" t="s">
        <v>148</v>
      </c>
      <c r="E234" s="206" t="s">
        <v>1346</v>
      </c>
      <c r="F234" s="207" t="s">
        <v>1347</v>
      </c>
      <c r="G234" s="208" t="s">
        <v>949</v>
      </c>
      <c r="H234" s="209">
        <v>1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152</v>
      </c>
      <c r="AT234" s="216" t="s">
        <v>148</v>
      </c>
      <c r="AU234" s="216" t="s">
        <v>82</v>
      </c>
      <c r="AY234" s="18" t="s">
        <v>145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152</v>
      </c>
      <c r="BM234" s="216" t="s">
        <v>1465</v>
      </c>
    </row>
    <row r="235" s="2" customFormat="1" ht="16.5" customHeight="1">
      <c r="A235" s="39"/>
      <c r="B235" s="40"/>
      <c r="C235" s="205" t="s">
        <v>1089</v>
      </c>
      <c r="D235" s="205" t="s">
        <v>148</v>
      </c>
      <c r="E235" s="206" t="s">
        <v>1322</v>
      </c>
      <c r="F235" s="207" t="s">
        <v>1323</v>
      </c>
      <c r="G235" s="208" t="s">
        <v>949</v>
      </c>
      <c r="H235" s="209">
        <v>5.25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152</v>
      </c>
      <c r="AT235" s="216" t="s">
        <v>148</v>
      </c>
      <c r="AU235" s="216" t="s">
        <v>82</v>
      </c>
      <c r="AY235" s="18" t="s">
        <v>145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152</v>
      </c>
      <c r="BM235" s="216" t="s">
        <v>1466</v>
      </c>
    </row>
    <row r="236" s="2" customFormat="1" ht="16.5" customHeight="1">
      <c r="A236" s="39"/>
      <c r="B236" s="40"/>
      <c r="C236" s="205" t="s">
        <v>1096</v>
      </c>
      <c r="D236" s="205" t="s">
        <v>148</v>
      </c>
      <c r="E236" s="206" t="s">
        <v>1341</v>
      </c>
      <c r="F236" s="207" t="s">
        <v>1342</v>
      </c>
      <c r="G236" s="208" t="s">
        <v>949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152</v>
      </c>
      <c r="AT236" s="216" t="s">
        <v>148</v>
      </c>
      <c r="AU236" s="216" t="s">
        <v>82</v>
      </c>
      <c r="AY236" s="18" t="s">
        <v>145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152</v>
      </c>
      <c r="BM236" s="216" t="s">
        <v>1467</v>
      </c>
    </row>
    <row r="237" s="2" customFormat="1" ht="16.5" customHeight="1">
      <c r="A237" s="39"/>
      <c r="B237" s="40"/>
      <c r="C237" s="205" t="s">
        <v>1103</v>
      </c>
      <c r="D237" s="205" t="s">
        <v>148</v>
      </c>
      <c r="E237" s="206" t="s">
        <v>1341</v>
      </c>
      <c r="F237" s="207" t="s">
        <v>1342</v>
      </c>
      <c r="G237" s="208" t="s">
        <v>949</v>
      </c>
      <c r="H237" s="209">
        <v>1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152</v>
      </c>
      <c r="AT237" s="216" t="s">
        <v>148</v>
      </c>
      <c r="AU237" s="216" t="s">
        <v>82</v>
      </c>
      <c r="AY237" s="18" t="s">
        <v>145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152</v>
      </c>
      <c r="BM237" s="216" t="s">
        <v>1468</v>
      </c>
    </row>
    <row r="238" s="2" customFormat="1" ht="16.5" customHeight="1">
      <c r="A238" s="39"/>
      <c r="B238" s="40"/>
      <c r="C238" s="205" t="s">
        <v>1108</v>
      </c>
      <c r="D238" s="205" t="s">
        <v>148</v>
      </c>
      <c r="E238" s="206" t="s">
        <v>1341</v>
      </c>
      <c r="F238" s="207" t="s">
        <v>1342</v>
      </c>
      <c r="G238" s="208" t="s">
        <v>949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152</v>
      </c>
      <c r="AT238" s="216" t="s">
        <v>148</v>
      </c>
      <c r="AU238" s="216" t="s">
        <v>82</v>
      </c>
      <c r="AY238" s="18" t="s">
        <v>145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152</v>
      </c>
      <c r="BM238" s="216" t="s">
        <v>1469</v>
      </c>
    </row>
    <row r="239" s="2" customFormat="1" ht="16.5" customHeight="1">
      <c r="A239" s="39"/>
      <c r="B239" s="40"/>
      <c r="C239" s="205" t="s">
        <v>1113</v>
      </c>
      <c r="D239" s="205" t="s">
        <v>148</v>
      </c>
      <c r="E239" s="206" t="s">
        <v>1341</v>
      </c>
      <c r="F239" s="207" t="s">
        <v>1342</v>
      </c>
      <c r="G239" s="208" t="s">
        <v>949</v>
      </c>
      <c r="H239" s="209">
        <v>1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152</v>
      </c>
      <c r="AT239" s="216" t="s">
        <v>148</v>
      </c>
      <c r="AU239" s="216" t="s">
        <v>82</v>
      </c>
      <c r="AY239" s="18" t="s">
        <v>145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152</v>
      </c>
      <c r="BM239" s="216" t="s">
        <v>1470</v>
      </c>
    </row>
    <row r="240" s="2" customFormat="1" ht="16.5" customHeight="1">
      <c r="A240" s="39"/>
      <c r="B240" s="40"/>
      <c r="C240" s="205" t="s">
        <v>1141</v>
      </c>
      <c r="D240" s="205" t="s">
        <v>148</v>
      </c>
      <c r="E240" s="206" t="s">
        <v>1341</v>
      </c>
      <c r="F240" s="207" t="s">
        <v>1342</v>
      </c>
      <c r="G240" s="208" t="s">
        <v>949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152</v>
      </c>
      <c r="AT240" s="216" t="s">
        <v>148</v>
      </c>
      <c r="AU240" s="216" t="s">
        <v>82</v>
      </c>
      <c r="AY240" s="18" t="s">
        <v>145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152</v>
      </c>
      <c r="BM240" s="216" t="s">
        <v>1471</v>
      </c>
    </row>
    <row r="241" s="2" customFormat="1" ht="16.5" customHeight="1">
      <c r="A241" s="39"/>
      <c r="B241" s="40"/>
      <c r="C241" s="205" t="s">
        <v>1146</v>
      </c>
      <c r="D241" s="205" t="s">
        <v>148</v>
      </c>
      <c r="E241" s="206" t="s">
        <v>1341</v>
      </c>
      <c r="F241" s="207" t="s">
        <v>1342</v>
      </c>
      <c r="G241" s="208" t="s">
        <v>949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152</v>
      </c>
      <c r="AT241" s="216" t="s">
        <v>148</v>
      </c>
      <c r="AU241" s="216" t="s">
        <v>82</v>
      </c>
      <c r="AY241" s="18" t="s">
        <v>145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152</v>
      </c>
      <c r="BM241" s="216" t="s">
        <v>1472</v>
      </c>
    </row>
    <row r="242" s="2" customFormat="1" ht="16.5" customHeight="1">
      <c r="A242" s="39"/>
      <c r="B242" s="40"/>
      <c r="C242" s="205" t="s">
        <v>1152</v>
      </c>
      <c r="D242" s="205" t="s">
        <v>148</v>
      </c>
      <c r="E242" s="206" t="s">
        <v>1341</v>
      </c>
      <c r="F242" s="207" t="s">
        <v>1342</v>
      </c>
      <c r="G242" s="208" t="s">
        <v>949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152</v>
      </c>
      <c r="AT242" s="216" t="s">
        <v>148</v>
      </c>
      <c r="AU242" s="216" t="s">
        <v>82</v>
      </c>
      <c r="AY242" s="18" t="s">
        <v>145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152</v>
      </c>
      <c r="BM242" s="216" t="s">
        <v>1473</v>
      </c>
    </row>
    <row r="243" s="2" customFormat="1" ht="16.5" customHeight="1">
      <c r="A243" s="39"/>
      <c r="B243" s="40"/>
      <c r="C243" s="205" t="s">
        <v>1157</v>
      </c>
      <c r="D243" s="205" t="s">
        <v>148</v>
      </c>
      <c r="E243" s="206" t="s">
        <v>1341</v>
      </c>
      <c r="F243" s="207" t="s">
        <v>1342</v>
      </c>
      <c r="G243" s="208" t="s">
        <v>949</v>
      </c>
      <c r="H243" s="209">
        <v>2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152</v>
      </c>
      <c r="AT243" s="216" t="s">
        <v>148</v>
      </c>
      <c r="AU243" s="216" t="s">
        <v>82</v>
      </c>
      <c r="AY243" s="18" t="s">
        <v>145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152</v>
      </c>
      <c r="BM243" s="216" t="s">
        <v>1474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1475</v>
      </c>
      <c r="F244" s="203" t="s">
        <v>1476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SUM(P245:P248)</f>
        <v>0</v>
      </c>
      <c r="Q244" s="197"/>
      <c r="R244" s="198">
        <f>SUM(R245:R248)</f>
        <v>0</v>
      </c>
      <c r="S244" s="197"/>
      <c r="T244" s="19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80</v>
      </c>
      <c r="AT244" s="201" t="s">
        <v>71</v>
      </c>
      <c r="AU244" s="201" t="s">
        <v>80</v>
      </c>
      <c r="AY244" s="200" t="s">
        <v>145</v>
      </c>
      <c r="BK244" s="202">
        <f>SUM(BK245:BK248)</f>
        <v>0</v>
      </c>
    </row>
    <row r="245" s="2" customFormat="1" ht="24.15" customHeight="1">
      <c r="A245" s="39"/>
      <c r="B245" s="40"/>
      <c r="C245" s="205" t="s">
        <v>1164</v>
      </c>
      <c r="D245" s="205" t="s">
        <v>148</v>
      </c>
      <c r="E245" s="206" t="s">
        <v>1477</v>
      </c>
      <c r="F245" s="207" t="s">
        <v>1478</v>
      </c>
      <c r="G245" s="208" t="s">
        <v>19</v>
      </c>
      <c r="H245" s="209">
        <v>1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152</v>
      </c>
      <c r="AT245" s="216" t="s">
        <v>148</v>
      </c>
      <c r="AU245" s="216" t="s">
        <v>82</v>
      </c>
      <c r="AY245" s="18" t="s">
        <v>145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152</v>
      </c>
      <c r="BM245" s="216" t="s">
        <v>1479</v>
      </c>
    </row>
    <row r="246" s="2" customFormat="1" ht="24.15" customHeight="1">
      <c r="A246" s="39"/>
      <c r="B246" s="40"/>
      <c r="C246" s="205" t="s">
        <v>1177</v>
      </c>
      <c r="D246" s="205" t="s">
        <v>148</v>
      </c>
      <c r="E246" s="206" t="s">
        <v>1480</v>
      </c>
      <c r="F246" s="207" t="s">
        <v>1481</v>
      </c>
      <c r="G246" s="208" t="s">
        <v>19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152</v>
      </c>
      <c r="AT246" s="216" t="s">
        <v>148</v>
      </c>
      <c r="AU246" s="216" t="s">
        <v>82</v>
      </c>
      <c r="AY246" s="18" t="s">
        <v>145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152</v>
      </c>
      <c r="BM246" s="216" t="s">
        <v>1482</v>
      </c>
    </row>
    <row r="247" s="2" customFormat="1" ht="16.5" customHeight="1">
      <c r="A247" s="39"/>
      <c r="B247" s="40"/>
      <c r="C247" s="205" t="s">
        <v>1184</v>
      </c>
      <c r="D247" s="205" t="s">
        <v>148</v>
      </c>
      <c r="E247" s="206" t="s">
        <v>1483</v>
      </c>
      <c r="F247" s="207" t="s">
        <v>1484</v>
      </c>
      <c r="G247" s="208" t="s">
        <v>19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152</v>
      </c>
      <c r="AT247" s="216" t="s">
        <v>148</v>
      </c>
      <c r="AU247" s="216" t="s">
        <v>82</v>
      </c>
      <c r="AY247" s="18" t="s">
        <v>145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152</v>
      </c>
      <c r="BM247" s="216" t="s">
        <v>1485</v>
      </c>
    </row>
    <row r="248" s="2" customFormat="1" ht="16.5" customHeight="1">
      <c r="A248" s="39"/>
      <c r="B248" s="40"/>
      <c r="C248" s="205" t="s">
        <v>1189</v>
      </c>
      <c r="D248" s="205" t="s">
        <v>148</v>
      </c>
      <c r="E248" s="206" t="s">
        <v>1486</v>
      </c>
      <c r="F248" s="207" t="s">
        <v>1487</v>
      </c>
      <c r="G248" s="208" t="s">
        <v>19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152</v>
      </c>
      <c r="AT248" s="216" t="s">
        <v>148</v>
      </c>
      <c r="AU248" s="216" t="s">
        <v>82</v>
      </c>
      <c r="AY248" s="18" t="s">
        <v>145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152</v>
      </c>
      <c r="BM248" s="216" t="s">
        <v>1488</v>
      </c>
    </row>
    <row r="249" s="12" customFormat="1" ht="22.8" customHeight="1">
      <c r="A249" s="12"/>
      <c r="B249" s="189"/>
      <c r="C249" s="190"/>
      <c r="D249" s="191" t="s">
        <v>71</v>
      </c>
      <c r="E249" s="203" t="s">
        <v>1489</v>
      </c>
      <c r="F249" s="203" t="s">
        <v>1490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SUM(P250:P255)</f>
        <v>0</v>
      </c>
      <c r="Q249" s="197"/>
      <c r="R249" s="198">
        <f>SUM(R250:R255)</f>
        <v>0</v>
      </c>
      <c r="S249" s="197"/>
      <c r="T249" s="199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80</v>
      </c>
      <c r="AT249" s="201" t="s">
        <v>71</v>
      </c>
      <c r="AU249" s="201" t="s">
        <v>80</v>
      </c>
      <c r="AY249" s="200" t="s">
        <v>145</v>
      </c>
      <c r="BK249" s="202">
        <f>SUM(BK250:BK255)</f>
        <v>0</v>
      </c>
    </row>
    <row r="250" s="2" customFormat="1" ht="37.8" customHeight="1">
      <c r="A250" s="39"/>
      <c r="B250" s="40"/>
      <c r="C250" s="205" t="s">
        <v>1194</v>
      </c>
      <c r="D250" s="205" t="s">
        <v>148</v>
      </c>
      <c r="E250" s="206" t="s">
        <v>1491</v>
      </c>
      <c r="F250" s="207" t="s">
        <v>1492</v>
      </c>
      <c r="G250" s="208" t="s">
        <v>19</v>
      </c>
      <c r="H250" s="209">
        <v>2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152</v>
      </c>
      <c r="AT250" s="216" t="s">
        <v>148</v>
      </c>
      <c r="AU250" s="216" t="s">
        <v>82</v>
      </c>
      <c r="AY250" s="18" t="s">
        <v>145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152</v>
      </c>
      <c r="BM250" s="216" t="s">
        <v>1493</v>
      </c>
    </row>
    <row r="251" s="2" customFormat="1" ht="33" customHeight="1">
      <c r="A251" s="39"/>
      <c r="B251" s="40"/>
      <c r="C251" s="205" t="s">
        <v>1200</v>
      </c>
      <c r="D251" s="205" t="s">
        <v>148</v>
      </c>
      <c r="E251" s="206" t="s">
        <v>1357</v>
      </c>
      <c r="F251" s="207" t="s">
        <v>1358</v>
      </c>
      <c r="G251" s="208" t="s">
        <v>949</v>
      </c>
      <c r="H251" s="209">
        <v>2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152</v>
      </c>
      <c r="AT251" s="216" t="s">
        <v>148</v>
      </c>
      <c r="AU251" s="216" t="s">
        <v>82</v>
      </c>
      <c r="AY251" s="18" t="s">
        <v>145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152</v>
      </c>
      <c r="BM251" s="216" t="s">
        <v>1494</v>
      </c>
    </row>
    <row r="252" s="2" customFormat="1" ht="16.5" customHeight="1">
      <c r="A252" s="39"/>
      <c r="B252" s="40"/>
      <c r="C252" s="205" t="s">
        <v>1209</v>
      </c>
      <c r="D252" s="205" t="s">
        <v>148</v>
      </c>
      <c r="E252" s="206" t="s">
        <v>1495</v>
      </c>
      <c r="F252" s="207" t="s">
        <v>1496</v>
      </c>
      <c r="G252" s="208" t="s">
        <v>19</v>
      </c>
      <c r="H252" s="209">
        <v>2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152</v>
      </c>
      <c r="AT252" s="216" t="s">
        <v>148</v>
      </c>
      <c r="AU252" s="216" t="s">
        <v>82</v>
      </c>
      <c r="AY252" s="18" t="s">
        <v>145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152</v>
      </c>
      <c r="BM252" s="216" t="s">
        <v>1497</v>
      </c>
    </row>
    <row r="253" s="2" customFormat="1" ht="24.15" customHeight="1">
      <c r="A253" s="39"/>
      <c r="B253" s="40"/>
      <c r="C253" s="205" t="s">
        <v>1214</v>
      </c>
      <c r="D253" s="205" t="s">
        <v>148</v>
      </c>
      <c r="E253" s="206" t="s">
        <v>1498</v>
      </c>
      <c r="F253" s="207" t="s">
        <v>1499</v>
      </c>
      <c r="G253" s="208" t="s">
        <v>19</v>
      </c>
      <c r="H253" s="209">
        <v>2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152</v>
      </c>
      <c r="AT253" s="216" t="s">
        <v>148</v>
      </c>
      <c r="AU253" s="216" t="s">
        <v>82</v>
      </c>
      <c r="AY253" s="18" t="s">
        <v>145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152</v>
      </c>
      <c r="BM253" s="216" t="s">
        <v>1500</v>
      </c>
    </row>
    <row r="254" s="2" customFormat="1" ht="24.15" customHeight="1">
      <c r="A254" s="39"/>
      <c r="B254" s="40"/>
      <c r="C254" s="205" t="s">
        <v>1219</v>
      </c>
      <c r="D254" s="205" t="s">
        <v>148</v>
      </c>
      <c r="E254" s="206" t="s">
        <v>1365</v>
      </c>
      <c r="F254" s="207" t="s">
        <v>1366</v>
      </c>
      <c r="G254" s="208" t="s">
        <v>949</v>
      </c>
      <c r="H254" s="209">
        <v>8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152</v>
      </c>
      <c r="AT254" s="216" t="s">
        <v>148</v>
      </c>
      <c r="AU254" s="216" t="s">
        <v>82</v>
      </c>
      <c r="AY254" s="18" t="s">
        <v>145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152</v>
      </c>
      <c r="BM254" s="216" t="s">
        <v>1501</v>
      </c>
    </row>
    <row r="255" s="2" customFormat="1" ht="24.15" customHeight="1">
      <c r="A255" s="39"/>
      <c r="B255" s="40"/>
      <c r="C255" s="205" t="s">
        <v>1226</v>
      </c>
      <c r="D255" s="205" t="s">
        <v>148</v>
      </c>
      <c r="E255" s="206" t="s">
        <v>1367</v>
      </c>
      <c r="F255" s="207" t="s">
        <v>1368</v>
      </c>
      <c r="G255" s="208" t="s">
        <v>949</v>
      </c>
      <c r="H255" s="209">
        <v>2</v>
      </c>
      <c r="I255" s="210"/>
      <c r="J255" s="211">
        <f>ROUND(I255*H255,2)</f>
        <v>0</v>
      </c>
      <c r="K255" s="207" t="s">
        <v>19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152</v>
      </c>
      <c r="AT255" s="216" t="s">
        <v>148</v>
      </c>
      <c r="AU255" s="216" t="s">
        <v>82</v>
      </c>
      <c r="AY255" s="18" t="s">
        <v>145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152</v>
      </c>
      <c r="BM255" s="216" t="s">
        <v>1502</v>
      </c>
    </row>
    <row r="256" s="12" customFormat="1" ht="22.8" customHeight="1">
      <c r="A256" s="12"/>
      <c r="B256" s="189"/>
      <c r="C256" s="190"/>
      <c r="D256" s="191" t="s">
        <v>71</v>
      </c>
      <c r="E256" s="203" t="s">
        <v>969</v>
      </c>
      <c r="F256" s="203" t="s">
        <v>1369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P257</f>
        <v>0</v>
      </c>
      <c r="Q256" s="197"/>
      <c r="R256" s="198">
        <f>R257</f>
        <v>0</v>
      </c>
      <c r="S256" s="197"/>
      <c r="T256" s="199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80</v>
      </c>
      <c r="AT256" s="201" t="s">
        <v>71</v>
      </c>
      <c r="AU256" s="201" t="s">
        <v>80</v>
      </c>
      <c r="AY256" s="200" t="s">
        <v>145</v>
      </c>
      <c r="BK256" s="202">
        <f>BK257</f>
        <v>0</v>
      </c>
    </row>
    <row r="257" s="2" customFormat="1" ht="24.15" customHeight="1">
      <c r="A257" s="39"/>
      <c r="B257" s="40"/>
      <c r="C257" s="205" t="s">
        <v>1233</v>
      </c>
      <c r="D257" s="205" t="s">
        <v>148</v>
      </c>
      <c r="E257" s="206" t="s">
        <v>1370</v>
      </c>
      <c r="F257" s="207" t="s">
        <v>1371</v>
      </c>
      <c r="G257" s="208" t="s">
        <v>949</v>
      </c>
      <c r="H257" s="209">
        <v>5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152</v>
      </c>
      <c r="AT257" s="216" t="s">
        <v>148</v>
      </c>
      <c r="AU257" s="216" t="s">
        <v>82</v>
      </c>
      <c r="AY257" s="18" t="s">
        <v>145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152</v>
      </c>
      <c r="BM257" s="216" t="s">
        <v>1503</v>
      </c>
    </row>
    <row r="258" s="12" customFormat="1" ht="25.92" customHeight="1">
      <c r="A258" s="12"/>
      <c r="B258" s="189"/>
      <c r="C258" s="190"/>
      <c r="D258" s="191" t="s">
        <v>71</v>
      </c>
      <c r="E258" s="192" t="s">
        <v>1504</v>
      </c>
      <c r="F258" s="192" t="s">
        <v>1505</v>
      </c>
      <c r="G258" s="190"/>
      <c r="H258" s="190"/>
      <c r="I258" s="193"/>
      <c r="J258" s="194">
        <f>BK258</f>
        <v>0</v>
      </c>
      <c r="K258" s="190"/>
      <c r="L258" s="195"/>
      <c r="M258" s="196"/>
      <c r="N258" s="197"/>
      <c r="O258" s="197"/>
      <c r="P258" s="198">
        <f>SUM(P259:P262)</f>
        <v>0</v>
      </c>
      <c r="Q258" s="197"/>
      <c r="R258" s="198">
        <f>SUM(R259:R262)</f>
        <v>0</v>
      </c>
      <c r="S258" s="197"/>
      <c r="T258" s="199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80</v>
      </c>
      <c r="AT258" s="201" t="s">
        <v>71</v>
      </c>
      <c r="AU258" s="201" t="s">
        <v>72</v>
      </c>
      <c r="AY258" s="200" t="s">
        <v>145</v>
      </c>
      <c r="BK258" s="202">
        <f>SUM(BK259:BK262)</f>
        <v>0</v>
      </c>
    </row>
    <row r="259" s="2" customFormat="1" ht="16.5" customHeight="1">
      <c r="A259" s="39"/>
      <c r="B259" s="40"/>
      <c r="C259" s="205" t="s">
        <v>1254</v>
      </c>
      <c r="D259" s="205" t="s">
        <v>148</v>
      </c>
      <c r="E259" s="206" t="s">
        <v>1506</v>
      </c>
      <c r="F259" s="207" t="s">
        <v>1507</v>
      </c>
      <c r="G259" s="208" t="s">
        <v>151</v>
      </c>
      <c r="H259" s="209">
        <v>1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152</v>
      </c>
      <c r="AT259" s="216" t="s">
        <v>148</v>
      </c>
      <c r="AU259" s="216" t="s">
        <v>80</v>
      </c>
      <c r="AY259" s="18" t="s">
        <v>145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152</v>
      </c>
      <c r="BM259" s="216" t="s">
        <v>1508</v>
      </c>
    </row>
    <row r="260" s="2" customFormat="1" ht="16.5" customHeight="1">
      <c r="A260" s="39"/>
      <c r="B260" s="40"/>
      <c r="C260" s="205" t="s">
        <v>1261</v>
      </c>
      <c r="D260" s="205" t="s">
        <v>148</v>
      </c>
      <c r="E260" s="206" t="s">
        <v>1509</v>
      </c>
      <c r="F260" s="207" t="s">
        <v>1510</v>
      </c>
      <c r="G260" s="208" t="s">
        <v>151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152</v>
      </c>
      <c r="AT260" s="216" t="s">
        <v>148</v>
      </c>
      <c r="AU260" s="216" t="s">
        <v>80</v>
      </c>
      <c r="AY260" s="18" t="s">
        <v>145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152</v>
      </c>
      <c r="BM260" s="216" t="s">
        <v>1511</v>
      </c>
    </row>
    <row r="261" s="2" customFormat="1" ht="16.5" customHeight="1">
      <c r="A261" s="39"/>
      <c r="B261" s="40"/>
      <c r="C261" s="205" t="s">
        <v>1512</v>
      </c>
      <c r="D261" s="205" t="s">
        <v>148</v>
      </c>
      <c r="E261" s="206" t="s">
        <v>1513</v>
      </c>
      <c r="F261" s="207" t="s">
        <v>1514</v>
      </c>
      <c r="G261" s="208" t="s">
        <v>151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152</v>
      </c>
      <c r="AT261" s="216" t="s">
        <v>148</v>
      </c>
      <c r="AU261" s="216" t="s">
        <v>80</v>
      </c>
      <c r="AY261" s="18" t="s">
        <v>145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152</v>
      </c>
      <c r="BM261" s="216" t="s">
        <v>1515</v>
      </c>
    </row>
    <row r="262" s="2" customFormat="1" ht="16.5" customHeight="1">
      <c r="A262" s="39"/>
      <c r="B262" s="40"/>
      <c r="C262" s="205" t="s">
        <v>1382</v>
      </c>
      <c r="D262" s="205" t="s">
        <v>148</v>
      </c>
      <c r="E262" s="206" t="s">
        <v>1516</v>
      </c>
      <c r="F262" s="207" t="s">
        <v>1517</v>
      </c>
      <c r="G262" s="208" t="s">
        <v>151</v>
      </c>
      <c r="H262" s="209">
        <v>1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152</v>
      </c>
      <c r="AT262" s="216" t="s">
        <v>148</v>
      </c>
      <c r="AU262" s="216" t="s">
        <v>80</v>
      </c>
      <c r="AY262" s="18" t="s">
        <v>145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152</v>
      </c>
      <c r="BM262" s="216" t="s">
        <v>1518</v>
      </c>
    </row>
    <row r="263" s="12" customFormat="1" ht="25.92" customHeight="1">
      <c r="A263" s="12"/>
      <c r="B263" s="189"/>
      <c r="C263" s="190"/>
      <c r="D263" s="191" t="s">
        <v>71</v>
      </c>
      <c r="E263" s="192" t="s">
        <v>1259</v>
      </c>
      <c r="F263" s="192" t="s">
        <v>1260</v>
      </c>
      <c r="G263" s="190"/>
      <c r="H263" s="190"/>
      <c r="I263" s="193"/>
      <c r="J263" s="194">
        <f>BK263</f>
        <v>0</v>
      </c>
      <c r="K263" s="190"/>
      <c r="L263" s="195"/>
      <c r="M263" s="196"/>
      <c r="N263" s="197"/>
      <c r="O263" s="197"/>
      <c r="P263" s="198">
        <f>SUM(P264:P300)</f>
        <v>0</v>
      </c>
      <c r="Q263" s="197"/>
      <c r="R263" s="198">
        <f>SUM(R264:R300)</f>
        <v>0</v>
      </c>
      <c r="S263" s="197"/>
      <c r="T263" s="199">
        <f>SUM(T264:T300)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152</v>
      </c>
      <c r="AT263" s="201" t="s">
        <v>71</v>
      </c>
      <c r="AU263" s="201" t="s">
        <v>72</v>
      </c>
      <c r="AY263" s="200" t="s">
        <v>145</v>
      </c>
      <c r="BK263" s="202">
        <f>SUM(BK264:BK300)</f>
        <v>0</v>
      </c>
    </row>
    <row r="264" s="2" customFormat="1" ht="16.5" customHeight="1">
      <c r="A264" s="39"/>
      <c r="B264" s="40"/>
      <c r="C264" s="205" t="s">
        <v>1519</v>
      </c>
      <c r="D264" s="205" t="s">
        <v>148</v>
      </c>
      <c r="E264" s="206" t="s">
        <v>1520</v>
      </c>
      <c r="F264" s="207" t="s">
        <v>1521</v>
      </c>
      <c r="G264" s="208" t="s">
        <v>949</v>
      </c>
      <c r="H264" s="209">
        <v>1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1264</v>
      </c>
      <c r="AT264" s="216" t="s">
        <v>148</v>
      </c>
      <c r="AU264" s="216" t="s">
        <v>80</v>
      </c>
      <c r="AY264" s="18" t="s">
        <v>145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1264</v>
      </c>
      <c r="BM264" s="216" t="s">
        <v>1522</v>
      </c>
    </row>
    <row r="265" s="2" customFormat="1" ht="16.5" customHeight="1">
      <c r="A265" s="39"/>
      <c r="B265" s="40"/>
      <c r="C265" s="205" t="s">
        <v>1383</v>
      </c>
      <c r="D265" s="205" t="s">
        <v>148</v>
      </c>
      <c r="E265" s="206" t="s">
        <v>1523</v>
      </c>
      <c r="F265" s="207" t="s">
        <v>1524</v>
      </c>
      <c r="G265" s="208" t="s">
        <v>949</v>
      </c>
      <c r="H265" s="209">
        <v>2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1264</v>
      </c>
      <c r="AT265" s="216" t="s">
        <v>148</v>
      </c>
      <c r="AU265" s="216" t="s">
        <v>80</v>
      </c>
      <c r="AY265" s="18" t="s">
        <v>145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1264</v>
      </c>
      <c r="BM265" s="216" t="s">
        <v>1525</v>
      </c>
    </row>
    <row r="266" s="14" customFormat="1">
      <c r="A266" s="14"/>
      <c r="B266" s="235"/>
      <c r="C266" s="236"/>
      <c r="D266" s="225" t="s">
        <v>161</v>
      </c>
      <c r="E266" s="237" t="s">
        <v>19</v>
      </c>
      <c r="F266" s="238" t="s">
        <v>174</v>
      </c>
      <c r="G266" s="236"/>
      <c r="H266" s="237" t="s">
        <v>19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161</v>
      </c>
      <c r="AU266" s="244" t="s">
        <v>80</v>
      </c>
      <c r="AV266" s="14" t="s">
        <v>80</v>
      </c>
      <c r="AW266" s="14" t="s">
        <v>33</v>
      </c>
      <c r="AX266" s="14" t="s">
        <v>72</v>
      </c>
      <c r="AY266" s="244" t="s">
        <v>145</v>
      </c>
    </row>
    <row r="267" s="13" customFormat="1">
      <c r="A267" s="13"/>
      <c r="B267" s="223"/>
      <c r="C267" s="224"/>
      <c r="D267" s="225" t="s">
        <v>161</v>
      </c>
      <c r="E267" s="226" t="s">
        <v>19</v>
      </c>
      <c r="F267" s="227" t="s">
        <v>82</v>
      </c>
      <c r="G267" s="224"/>
      <c r="H267" s="228">
        <v>2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161</v>
      </c>
      <c r="AU267" s="234" t="s">
        <v>80</v>
      </c>
      <c r="AV267" s="13" t="s">
        <v>82</v>
      </c>
      <c r="AW267" s="13" t="s">
        <v>33</v>
      </c>
      <c r="AX267" s="13" t="s">
        <v>80</v>
      </c>
      <c r="AY267" s="234" t="s">
        <v>145</v>
      </c>
    </row>
    <row r="268" s="2" customFormat="1" ht="16.5" customHeight="1">
      <c r="A268" s="39"/>
      <c r="B268" s="40"/>
      <c r="C268" s="205" t="s">
        <v>1526</v>
      </c>
      <c r="D268" s="205" t="s">
        <v>148</v>
      </c>
      <c r="E268" s="206" t="s">
        <v>1527</v>
      </c>
      <c r="F268" s="207" t="s">
        <v>1528</v>
      </c>
      <c r="G268" s="208" t="s">
        <v>949</v>
      </c>
      <c r="H268" s="209">
        <v>1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1264</v>
      </c>
      <c r="AT268" s="216" t="s">
        <v>148</v>
      </c>
      <c r="AU268" s="216" t="s">
        <v>80</v>
      </c>
      <c r="AY268" s="18" t="s">
        <v>145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1264</v>
      </c>
      <c r="BM268" s="216" t="s">
        <v>1529</v>
      </c>
    </row>
    <row r="269" s="14" customFormat="1">
      <c r="A269" s="14"/>
      <c r="B269" s="235"/>
      <c r="C269" s="236"/>
      <c r="D269" s="225" t="s">
        <v>161</v>
      </c>
      <c r="E269" s="237" t="s">
        <v>19</v>
      </c>
      <c r="F269" s="238" t="s">
        <v>174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80</v>
      </c>
      <c r="AV269" s="14" t="s">
        <v>80</v>
      </c>
      <c r="AW269" s="14" t="s">
        <v>33</v>
      </c>
      <c r="AX269" s="14" t="s">
        <v>72</v>
      </c>
      <c r="AY269" s="244" t="s">
        <v>145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80</v>
      </c>
      <c r="G270" s="224"/>
      <c r="H270" s="228">
        <v>1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161</v>
      </c>
      <c r="AU270" s="234" t="s">
        <v>80</v>
      </c>
      <c r="AV270" s="13" t="s">
        <v>82</v>
      </c>
      <c r="AW270" s="13" t="s">
        <v>33</v>
      </c>
      <c r="AX270" s="13" t="s">
        <v>80</v>
      </c>
      <c r="AY270" s="234" t="s">
        <v>145</v>
      </c>
    </row>
    <row r="271" s="2" customFormat="1" ht="16.5" customHeight="1">
      <c r="A271" s="39"/>
      <c r="B271" s="40"/>
      <c r="C271" s="205" t="s">
        <v>1384</v>
      </c>
      <c r="D271" s="205" t="s">
        <v>148</v>
      </c>
      <c r="E271" s="206" t="s">
        <v>1530</v>
      </c>
      <c r="F271" s="207" t="s">
        <v>1531</v>
      </c>
      <c r="G271" s="208" t="s">
        <v>949</v>
      </c>
      <c r="H271" s="209">
        <v>5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1264</v>
      </c>
      <c r="AT271" s="216" t="s">
        <v>148</v>
      </c>
      <c r="AU271" s="216" t="s">
        <v>80</v>
      </c>
      <c r="AY271" s="18" t="s">
        <v>145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1264</v>
      </c>
      <c r="BM271" s="216" t="s">
        <v>1532</v>
      </c>
    </row>
    <row r="272" s="14" customFormat="1">
      <c r="A272" s="14"/>
      <c r="B272" s="235"/>
      <c r="C272" s="236"/>
      <c r="D272" s="225" t="s">
        <v>161</v>
      </c>
      <c r="E272" s="237" t="s">
        <v>19</v>
      </c>
      <c r="F272" s="238" t="s">
        <v>244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161</v>
      </c>
      <c r="AU272" s="244" t="s">
        <v>80</v>
      </c>
      <c r="AV272" s="14" t="s">
        <v>80</v>
      </c>
      <c r="AW272" s="14" t="s">
        <v>33</v>
      </c>
      <c r="AX272" s="14" t="s">
        <v>72</v>
      </c>
      <c r="AY272" s="244" t="s">
        <v>145</v>
      </c>
    </row>
    <row r="273" s="13" customFormat="1">
      <c r="A273" s="13"/>
      <c r="B273" s="223"/>
      <c r="C273" s="224"/>
      <c r="D273" s="225" t="s">
        <v>161</v>
      </c>
      <c r="E273" s="226" t="s">
        <v>19</v>
      </c>
      <c r="F273" s="227" t="s">
        <v>1533</v>
      </c>
      <c r="G273" s="224"/>
      <c r="H273" s="228">
        <v>5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161</v>
      </c>
      <c r="AU273" s="234" t="s">
        <v>80</v>
      </c>
      <c r="AV273" s="13" t="s">
        <v>82</v>
      </c>
      <c r="AW273" s="13" t="s">
        <v>33</v>
      </c>
      <c r="AX273" s="13" t="s">
        <v>80</v>
      </c>
      <c r="AY273" s="234" t="s">
        <v>145</v>
      </c>
    </row>
    <row r="274" s="2" customFormat="1" ht="16.5" customHeight="1">
      <c r="A274" s="39"/>
      <c r="B274" s="40"/>
      <c r="C274" s="205" t="s">
        <v>1534</v>
      </c>
      <c r="D274" s="205" t="s">
        <v>148</v>
      </c>
      <c r="E274" s="206" t="s">
        <v>1535</v>
      </c>
      <c r="F274" s="207" t="s">
        <v>1536</v>
      </c>
      <c r="G274" s="208" t="s">
        <v>949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1264</v>
      </c>
      <c r="AT274" s="216" t="s">
        <v>148</v>
      </c>
      <c r="AU274" s="216" t="s">
        <v>80</v>
      </c>
      <c r="AY274" s="18" t="s">
        <v>145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1264</v>
      </c>
      <c r="BM274" s="216" t="s">
        <v>1537</v>
      </c>
    </row>
    <row r="275" s="14" customFormat="1">
      <c r="A275" s="14"/>
      <c r="B275" s="235"/>
      <c r="C275" s="236"/>
      <c r="D275" s="225" t="s">
        <v>161</v>
      </c>
      <c r="E275" s="237" t="s">
        <v>19</v>
      </c>
      <c r="F275" s="238" t="s">
        <v>244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161</v>
      </c>
      <c r="AU275" s="244" t="s">
        <v>80</v>
      </c>
      <c r="AV275" s="14" t="s">
        <v>80</v>
      </c>
      <c r="AW275" s="14" t="s">
        <v>33</v>
      </c>
      <c r="AX275" s="14" t="s">
        <v>72</v>
      </c>
      <c r="AY275" s="244" t="s">
        <v>145</v>
      </c>
    </row>
    <row r="276" s="13" customFormat="1">
      <c r="A276" s="13"/>
      <c r="B276" s="223"/>
      <c r="C276" s="224"/>
      <c r="D276" s="225" t="s">
        <v>161</v>
      </c>
      <c r="E276" s="226" t="s">
        <v>19</v>
      </c>
      <c r="F276" s="227" t="s">
        <v>80</v>
      </c>
      <c r="G276" s="224"/>
      <c r="H276" s="228">
        <v>1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161</v>
      </c>
      <c r="AU276" s="234" t="s">
        <v>80</v>
      </c>
      <c r="AV276" s="13" t="s">
        <v>82</v>
      </c>
      <c r="AW276" s="13" t="s">
        <v>33</v>
      </c>
      <c r="AX276" s="13" t="s">
        <v>80</v>
      </c>
      <c r="AY276" s="234" t="s">
        <v>145</v>
      </c>
    </row>
    <row r="277" s="2" customFormat="1" ht="16.5" customHeight="1">
      <c r="A277" s="39"/>
      <c r="B277" s="40"/>
      <c r="C277" s="205" t="s">
        <v>1385</v>
      </c>
      <c r="D277" s="205" t="s">
        <v>148</v>
      </c>
      <c r="E277" s="206" t="s">
        <v>1538</v>
      </c>
      <c r="F277" s="207" t="s">
        <v>1539</v>
      </c>
      <c r="G277" s="208" t="s">
        <v>949</v>
      </c>
      <c r="H277" s="209">
        <v>1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1264</v>
      </c>
      <c r="AT277" s="216" t="s">
        <v>148</v>
      </c>
      <c r="AU277" s="216" t="s">
        <v>80</v>
      </c>
      <c r="AY277" s="18" t="s">
        <v>145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1264</v>
      </c>
      <c r="BM277" s="216" t="s">
        <v>1540</v>
      </c>
    </row>
    <row r="278" s="14" customFormat="1">
      <c r="A278" s="14"/>
      <c r="B278" s="235"/>
      <c r="C278" s="236"/>
      <c r="D278" s="225" t="s">
        <v>161</v>
      </c>
      <c r="E278" s="237" t="s">
        <v>19</v>
      </c>
      <c r="F278" s="238" t="s">
        <v>244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161</v>
      </c>
      <c r="AU278" s="244" t="s">
        <v>80</v>
      </c>
      <c r="AV278" s="14" t="s">
        <v>80</v>
      </c>
      <c r="AW278" s="14" t="s">
        <v>33</v>
      </c>
      <c r="AX278" s="14" t="s">
        <v>72</v>
      </c>
      <c r="AY278" s="244" t="s">
        <v>145</v>
      </c>
    </row>
    <row r="279" s="13" customFormat="1">
      <c r="A279" s="13"/>
      <c r="B279" s="223"/>
      <c r="C279" s="224"/>
      <c r="D279" s="225" t="s">
        <v>161</v>
      </c>
      <c r="E279" s="226" t="s">
        <v>19</v>
      </c>
      <c r="F279" s="227" t="s">
        <v>80</v>
      </c>
      <c r="G279" s="224"/>
      <c r="H279" s="228">
        <v>1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161</v>
      </c>
      <c r="AU279" s="234" t="s">
        <v>80</v>
      </c>
      <c r="AV279" s="13" t="s">
        <v>82</v>
      </c>
      <c r="AW279" s="13" t="s">
        <v>33</v>
      </c>
      <c r="AX279" s="13" t="s">
        <v>80</v>
      </c>
      <c r="AY279" s="234" t="s">
        <v>145</v>
      </c>
    </row>
    <row r="280" s="2" customFormat="1" ht="16.5" customHeight="1">
      <c r="A280" s="39"/>
      <c r="B280" s="40"/>
      <c r="C280" s="205" t="s">
        <v>1541</v>
      </c>
      <c r="D280" s="205" t="s">
        <v>148</v>
      </c>
      <c r="E280" s="206" t="s">
        <v>1542</v>
      </c>
      <c r="F280" s="207" t="s">
        <v>1543</v>
      </c>
      <c r="G280" s="208" t="s">
        <v>151</v>
      </c>
      <c r="H280" s="209">
        <v>1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1264</v>
      </c>
      <c r="AT280" s="216" t="s">
        <v>148</v>
      </c>
      <c r="AU280" s="216" t="s">
        <v>80</v>
      </c>
      <c r="AY280" s="18" t="s">
        <v>145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1264</v>
      </c>
      <c r="BM280" s="216" t="s">
        <v>1544</v>
      </c>
    </row>
    <row r="281" s="14" customFormat="1">
      <c r="A281" s="14"/>
      <c r="B281" s="235"/>
      <c r="C281" s="236"/>
      <c r="D281" s="225" t="s">
        <v>161</v>
      </c>
      <c r="E281" s="237" t="s">
        <v>19</v>
      </c>
      <c r="F281" s="238" t="s">
        <v>1135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161</v>
      </c>
      <c r="AU281" s="244" t="s">
        <v>80</v>
      </c>
      <c r="AV281" s="14" t="s">
        <v>80</v>
      </c>
      <c r="AW281" s="14" t="s">
        <v>33</v>
      </c>
      <c r="AX281" s="14" t="s">
        <v>72</v>
      </c>
      <c r="AY281" s="244" t="s">
        <v>145</v>
      </c>
    </row>
    <row r="282" s="13" customFormat="1">
      <c r="A282" s="13"/>
      <c r="B282" s="223"/>
      <c r="C282" s="224"/>
      <c r="D282" s="225" t="s">
        <v>161</v>
      </c>
      <c r="E282" s="226" t="s">
        <v>19</v>
      </c>
      <c r="F282" s="227" t="s">
        <v>80</v>
      </c>
      <c r="G282" s="224"/>
      <c r="H282" s="228">
        <v>1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161</v>
      </c>
      <c r="AU282" s="234" t="s">
        <v>80</v>
      </c>
      <c r="AV282" s="13" t="s">
        <v>82</v>
      </c>
      <c r="AW282" s="13" t="s">
        <v>33</v>
      </c>
      <c r="AX282" s="13" t="s">
        <v>80</v>
      </c>
      <c r="AY282" s="234" t="s">
        <v>145</v>
      </c>
    </row>
    <row r="283" s="2" customFormat="1" ht="24.15" customHeight="1">
      <c r="A283" s="39"/>
      <c r="B283" s="40"/>
      <c r="C283" s="205" t="s">
        <v>1386</v>
      </c>
      <c r="D283" s="205" t="s">
        <v>148</v>
      </c>
      <c r="E283" s="206" t="s">
        <v>1545</v>
      </c>
      <c r="F283" s="207" t="s">
        <v>1546</v>
      </c>
      <c r="G283" s="208" t="s">
        <v>151</v>
      </c>
      <c r="H283" s="209">
        <v>1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1264</v>
      </c>
      <c r="AT283" s="216" t="s">
        <v>148</v>
      </c>
      <c r="AU283" s="216" t="s">
        <v>80</v>
      </c>
      <c r="AY283" s="18" t="s">
        <v>145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1264</v>
      </c>
      <c r="BM283" s="216" t="s">
        <v>1547</v>
      </c>
    </row>
    <row r="284" s="14" customFormat="1">
      <c r="A284" s="14"/>
      <c r="B284" s="235"/>
      <c r="C284" s="236"/>
      <c r="D284" s="225" t="s">
        <v>161</v>
      </c>
      <c r="E284" s="237" t="s">
        <v>19</v>
      </c>
      <c r="F284" s="238" t="s">
        <v>1135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161</v>
      </c>
      <c r="AU284" s="244" t="s">
        <v>80</v>
      </c>
      <c r="AV284" s="14" t="s">
        <v>80</v>
      </c>
      <c r="AW284" s="14" t="s">
        <v>33</v>
      </c>
      <c r="AX284" s="14" t="s">
        <v>72</v>
      </c>
      <c r="AY284" s="244" t="s">
        <v>145</v>
      </c>
    </row>
    <row r="285" s="13" customFormat="1">
      <c r="A285" s="13"/>
      <c r="B285" s="223"/>
      <c r="C285" s="224"/>
      <c r="D285" s="225" t="s">
        <v>161</v>
      </c>
      <c r="E285" s="226" t="s">
        <v>19</v>
      </c>
      <c r="F285" s="227" t="s">
        <v>80</v>
      </c>
      <c r="G285" s="224"/>
      <c r="H285" s="228">
        <v>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161</v>
      </c>
      <c r="AU285" s="234" t="s">
        <v>80</v>
      </c>
      <c r="AV285" s="13" t="s">
        <v>82</v>
      </c>
      <c r="AW285" s="13" t="s">
        <v>33</v>
      </c>
      <c r="AX285" s="13" t="s">
        <v>80</v>
      </c>
      <c r="AY285" s="234" t="s">
        <v>145</v>
      </c>
    </row>
    <row r="286" s="2" customFormat="1" ht="16.5" customHeight="1">
      <c r="A286" s="39"/>
      <c r="B286" s="40"/>
      <c r="C286" s="205" t="s">
        <v>1548</v>
      </c>
      <c r="D286" s="205" t="s">
        <v>148</v>
      </c>
      <c r="E286" s="206" t="s">
        <v>1549</v>
      </c>
      <c r="F286" s="207" t="s">
        <v>1550</v>
      </c>
      <c r="G286" s="208" t="s">
        <v>151</v>
      </c>
      <c r="H286" s="209">
        <v>4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1264</v>
      </c>
      <c r="AT286" s="216" t="s">
        <v>148</v>
      </c>
      <c r="AU286" s="216" t="s">
        <v>80</v>
      </c>
      <c r="AY286" s="18" t="s">
        <v>145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1264</v>
      </c>
      <c r="BM286" s="216" t="s">
        <v>1551</v>
      </c>
    </row>
    <row r="287" s="14" customFormat="1">
      <c r="A287" s="14"/>
      <c r="B287" s="235"/>
      <c r="C287" s="236"/>
      <c r="D287" s="225" t="s">
        <v>161</v>
      </c>
      <c r="E287" s="237" t="s">
        <v>19</v>
      </c>
      <c r="F287" s="238" t="s">
        <v>639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161</v>
      </c>
      <c r="AU287" s="244" t="s">
        <v>80</v>
      </c>
      <c r="AV287" s="14" t="s">
        <v>80</v>
      </c>
      <c r="AW287" s="14" t="s">
        <v>33</v>
      </c>
      <c r="AX287" s="14" t="s">
        <v>72</v>
      </c>
      <c r="AY287" s="244" t="s">
        <v>145</v>
      </c>
    </row>
    <row r="288" s="13" customFormat="1">
      <c r="A288" s="13"/>
      <c r="B288" s="223"/>
      <c r="C288" s="224"/>
      <c r="D288" s="225" t="s">
        <v>161</v>
      </c>
      <c r="E288" s="226" t="s">
        <v>19</v>
      </c>
      <c r="F288" s="227" t="s">
        <v>82</v>
      </c>
      <c r="G288" s="224"/>
      <c r="H288" s="228">
        <v>2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161</v>
      </c>
      <c r="AU288" s="234" t="s">
        <v>80</v>
      </c>
      <c r="AV288" s="13" t="s">
        <v>82</v>
      </c>
      <c r="AW288" s="13" t="s">
        <v>33</v>
      </c>
      <c r="AX288" s="13" t="s">
        <v>72</v>
      </c>
      <c r="AY288" s="234" t="s">
        <v>145</v>
      </c>
    </row>
    <row r="289" s="14" customFormat="1">
      <c r="A289" s="14"/>
      <c r="B289" s="235"/>
      <c r="C289" s="236"/>
      <c r="D289" s="225" t="s">
        <v>161</v>
      </c>
      <c r="E289" s="237" t="s">
        <v>19</v>
      </c>
      <c r="F289" s="238" t="s">
        <v>170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161</v>
      </c>
      <c r="AU289" s="244" t="s">
        <v>80</v>
      </c>
      <c r="AV289" s="14" t="s">
        <v>80</v>
      </c>
      <c r="AW289" s="14" t="s">
        <v>33</v>
      </c>
      <c r="AX289" s="14" t="s">
        <v>72</v>
      </c>
      <c r="AY289" s="244" t="s">
        <v>145</v>
      </c>
    </row>
    <row r="290" s="13" customFormat="1">
      <c r="A290" s="13"/>
      <c r="B290" s="223"/>
      <c r="C290" s="224"/>
      <c r="D290" s="225" t="s">
        <v>161</v>
      </c>
      <c r="E290" s="226" t="s">
        <v>19</v>
      </c>
      <c r="F290" s="227" t="s">
        <v>82</v>
      </c>
      <c r="G290" s="224"/>
      <c r="H290" s="228">
        <v>2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161</v>
      </c>
      <c r="AU290" s="234" t="s">
        <v>80</v>
      </c>
      <c r="AV290" s="13" t="s">
        <v>82</v>
      </c>
      <c r="AW290" s="13" t="s">
        <v>33</v>
      </c>
      <c r="AX290" s="13" t="s">
        <v>72</v>
      </c>
      <c r="AY290" s="234" t="s">
        <v>145</v>
      </c>
    </row>
    <row r="291" s="15" customFormat="1">
      <c r="A291" s="15"/>
      <c r="B291" s="245"/>
      <c r="C291" s="246"/>
      <c r="D291" s="225" t="s">
        <v>161</v>
      </c>
      <c r="E291" s="247" t="s">
        <v>19</v>
      </c>
      <c r="F291" s="248" t="s">
        <v>176</v>
      </c>
      <c r="G291" s="246"/>
      <c r="H291" s="249">
        <v>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161</v>
      </c>
      <c r="AU291" s="255" t="s">
        <v>80</v>
      </c>
      <c r="AV291" s="15" t="s">
        <v>152</v>
      </c>
      <c r="AW291" s="15" t="s">
        <v>33</v>
      </c>
      <c r="AX291" s="15" t="s">
        <v>80</v>
      </c>
      <c r="AY291" s="255" t="s">
        <v>145</v>
      </c>
    </row>
    <row r="292" s="2" customFormat="1" ht="16.5" customHeight="1">
      <c r="A292" s="39"/>
      <c r="B292" s="40"/>
      <c r="C292" s="205" t="s">
        <v>1387</v>
      </c>
      <c r="D292" s="205" t="s">
        <v>148</v>
      </c>
      <c r="E292" s="206" t="s">
        <v>1552</v>
      </c>
      <c r="F292" s="207" t="s">
        <v>1553</v>
      </c>
      <c r="G292" s="208" t="s">
        <v>151</v>
      </c>
      <c r="H292" s="209">
        <v>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1264</v>
      </c>
      <c r="AT292" s="216" t="s">
        <v>148</v>
      </c>
      <c r="AU292" s="216" t="s">
        <v>80</v>
      </c>
      <c r="AY292" s="18" t="s">
        <v>145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1264</v>
      </c>
      <c r="BM292" s="216" t="s">
        <v>1554</v>
      </c>
    </row>
    <row r="293" s="14" customFormat="1">
      <c r="A293" s="14"/>
      <c r="B293" s="235"/>
      <c r="C293" s="236"/>
      <c r="D293" s="225" t="s">
        <v>161</v>
      </c>
      <c r="E293" s="237" t="s">
        <v>19</v>
      </c>
      <c r="F293" s="238" t="s">
        <v>1054</v>
      </c>
      <c r="G293" s="236"/>
      <c r="H293" s="237" t="s">
        <v>19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161</v>
      </c>
      <c r="AU293" s="244" t="s">
        <v>80</v>
      </c>
      <c r="AV293" s="14" t="s">
        <v>80</v>
      </c>
      <c r="AW293" s="14" t="s">
        <v>33</v>
      </c>
      <c r="AX293" s="14" t="s">
        <v>72</v>
      </c>
      <c r="AY293" s="244" t="s">
        <v>145</v>
      </c>
    </row>
    <row r="294" s="13" customFormat="1">
      <c r="A294" s="13"/>
      <c r="B294" s="223"/>
      <c r="C294" s="224"/>
      <c r="D294" s="225" t="s">
        <v>161</v>
      </c>
      <c r="E294" s="226" t="s">
        <v>19</v>
      </c>
      <c r="F294" s="227" t="s">
        <v>80</v>
      </c>
      <c r="G294" s="224"/>
      <c r="H294" s="228">
        <v>1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161</v>
      </c>
      <c r="AU294" s="234" t="s">
        <v>80</v>
      </c>
      <c r="AV294" s="13" t="s">
        <v>82</v>
      </c>
      <c r="AW294" s="13" t="s">
        <v>33</v>
      </c>
      <c r="AX294" s="13" t="s">
        <v>80</v>
      </c>
      <c r="AY294" s="234" t="s">
        <v>145</v>
      </c>
    </row>
    <row r="295" s="2" customFormat="1" ht="16.5" customHeight="1">
      <c r="A295" s="39"/>
      <c r="B295" s="40"/>
      <c r="C295" s="205" t="s">
        <v>1555</v>
      </c>
      <c r="D295" s="205" t="s">
        <v>148</v>
      </c>
      <c r="E295" s="206" t="s">
        <v>1556</v>
      </c>
      <c r="F295" s="207" t="s">
        <v>1557</v>
      </c>
      <c r="G295" s="208" t="s">
        <v>151</v>
      </c>
      <c r="H295" s="209">
        <v>1</v>
      </c>
      <c r="I295" s="210"/>
      <c r="J295" s="211">
        <f>ROUND(I295*H295,2)</f>
        <v>0</v>
      </c>
      <c r="K295" s="207" t="s">
        <v>19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1264</v>
      </c>
      <c r="AT295" s="216" t="s">
        <v>148</v>
      </c>
      <c r="AU295" s="216" t="s">
        <v>80</v>
      </c>
      <c r="AY295" s="18" t="s">
        <v>145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1264</v>
      </c>
      <c r="BM295" s="216" t="s">
        <v>1558</v>
      </c>
    </row>
    <row r="296" s="14" customFormat="1">
      <c r="A296" s="14"/>
      <c r="B296" s="235"/>
      <c r="C296" s="236"/>
      <c r="D296" s="225" t="s">
        <v>161</v>
      </c>
      <c r="E296" s="237" t="s">
        <v>19</v>
      </c>
      <c r="F296" s="238" t="s">
        <v>1054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161</v>
      </c>
      <c r="AU296" s="244" t="s">
        <v>80</v>
      </c>
      <c r="AV296" s="14" t="s">
        <v>80</v>
      </c>
      <c r="AW296" s="14" t="s">
        <v>33</v>
      </c>
      <c r="AX296" s="14" t="s">
        <v>72</v>
      </c>
      <c r="AY296" s="244" t="s">
        <v>145</v>
      </c>
    </row>
    <row r="297" s="13" customFormat="1">
      <c r="A297" s="13"/>
      <c r="B297" s="223"/>
      <c r="C297" s="224"/>
      <c r="D297" s="225" t="s">
        <v>161</v>
      </c>
      <c r="E297" s="226" t="s">
        <v>19</v>
      </c>
      <c r="F297" s="227" t="s">
        <v>80</v>
      </c>
      <c r="G297" s="224"/>
      <c r="H297" s="228">
        <v>1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161</v>
      </c>
      <c r="AU297" s="234" t="s">
        <v>80</v>
      </c>
      <c r="AV297" s="13" t="s">
        <v>82</v>
      </c>
      <c r="AW297" s="13" t="s">
        <v>33</v>
      </c>
      <c r="AX297" s="13" t="s">
        <v>80</v>
      </c>
      <c r="AY297" s="234" t="s">
        <v>145</v>
      </c>
    </row>
    <row r="298" s="2" customFormat="1" ht="16.5" customHeight="1">
      <c r="A298" s="39"/>
      <c r="B298" s="40"/>
      <c r="C298" s="205" t="s">
        <v>1388</v>
      </c>
      <c r="D298" s="205" t="s">
        <v>148</v>
      </c>
      <c r="E298" s="206" t="s">
        <v>1559</v>
      </c>
      <c r="F298" s="207" t="s">
        <v>1560</v>
      </c>
      <c r="G298" s="208" t="s">
        <v>151</v>
      </c>
      <c r="H298" s="209">
        <v>1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1264</v>
      </c>
      <c r="AT298" s="216" t="s">
        <v>148</v>
      </c>
      <c r="AU298" s="216" t="s">
        <v>80</v>
      </c>
      <c r="AY298" s="18" t="s">
        <v>145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1264</v>
      </c>
      <c r="BM298" s="216" t="s">
        <v>1561</v>
      </c>
    </row>
    <row r="299" s="14" customFormat="1">
      <c r="A299" s="14"/>
      <c r="B299" s="235"/>
      <c r="C299" s="236"/>
      <c r="D299" s="225" t="s">
        <v>161</v>
      </c>
      <c r="E299" s="237" t="s">
        <v>19</v>
      </c>
      <c r="F299" s="238" t="s">
        <v>1135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161</v>
      </c>
      <c r="AU299" s="244" t="s">
        <v>80</v>
      </c>
      <c r="AV299" s="14" t="s">
        <v>80</v>
      </c>
      <c r="AW299" s="14" t="s">
        <v>33</v>
      </c>
      <c r="AX299" s="14" t="s">
        <v>72</v>
      </c>
      <c r="AY299" s="244" t="s">
        <v>145</v>
      </c>
    </row>
    <row r="300" s="13" customFormat="1">
      <c r="A300" s="13"/>
      <c r="B300" s="223"/>
      <c r="C300" s="224"/>
      <c r="D300" s="225" t="s">
        <v>161</v>
      </c>
      <c r="E300" s="226" t="s">
        <v>19</v>
      </c>
      <c r="F300" s="227" t="s">
        <v>80</v>
      </c>
      <c r="G300" s="224"/>
      <c r="H300" s="228">
        <v>1</v>
      </c>
      <c r="I300" s="229"/>
      <c r="J300" s="224"/>
      <c r="K300" s="224"/>
      <c r="L300" s="230"/>
      <c r="M300" s="256"/>
      <c r="N300" s="257"/>
      <c r="O300" s="257"/>
      <c r="P300" s="257"/>
      <c r="Q300" s="257"/>
      <c r="R300" s="257"/>
      <c r="S300" s="257"/>
      <c r="T300" s="25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161</v>
      </c>
      <c r="AU300" s="234" t="s">
        <v>80</v>
      </c>
      <c r="AV300" s="13" t="s">
        <v>82</v>
      </c>
      <c r="AW300" s="13" t="s">
        <v>33</v>
      </c>
      <c r="AX300" s="13" t="s">
        <v>80</v>
      </c>
      <c r="AY300" s="234" t="s">
        <v>145</v>
      </c>
    </row>
    <row r="301" s="2" customFormat="1" ht="6.96" customHeight="1">
      <c r="A301" s="39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45"/>
      <c r="M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</sheetData>
  <sheetProtection sheet="1" autoFilter="0" formatColumns="0" formatRows="0" objects="1" scenarios="1" spinCount="100000" saltValue="OWU1ZcygDjoakIXV3QuJRv9f+xPLylySvRTAdGj1P8ENKzRkOyzViLm8q65uxPIjiVfKtQcFqgn+eo1uZDe9VA==" hashValue="MPTJ+ADk0iDzbXcwwuphPV5eUn1XZ3Lkcjzap1aqOSbGmLBBUgXATXAuwbkLE04xcQULOr50V0Cjg5rijk11pA==" algorithmName="SHA-512" password="C75F"/>
  <autoFilter ref="C95:K30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Univerzita Hradec Králové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Fplan projekty a stavby s. r. o.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ROUND((SUM(BE88:BE263)),  2)</f>
        <v>0</v>
      </c>
      <c r="G33" s="39"/>
      <c r="H33" s="39"/>
      <c r="I33" s="149">
        <v>0.20999999999999999</v>
      </c>
      <c r="J33" s="148">
        <f>ROUND(((SUM(BE88:BE263))*I33),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ROUND((SUM(BF88:BF263)),  2)</f>
        <v>0</v>
      </c>
      <c r="G34" s="39"/>
      <c r="H34" s="39"/>
      <c r="I34" s="149">
        <v>0.14999999999999999</v>
      </c>
      <c r="J34" s="148">
        <f>ROUND(((SUM(BF88:BF263))*I34),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ROUND((SUM(BG88:BG263)),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ROUND((SUM(BH88:BH263)),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ROUND((SUM(BI88:BI263)),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01.4a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1563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1564</v>
      </c>
      <c r="E61" s="169"/>
      <c r="F61" s="169"/>
      <c r="G61" s="169"/>
      <c r="H61" s="169"/>
      <c r="I61" s="169"/>
      <c r="J61" s="170">
        <f>J119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1565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1566</v>
      </c>
      <c r="E63" s="169"/>
      <c r="F63" s="169"/>
      <c r="G63" s="169"/>
      <c r="H63" s="169"/>
      <c r="I63" s="169"/>
      <c r="J63" s="170">
        <f>J152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1567</v>
      </c>
      <c r="E64" s="169"/>
      <c r="F64" s="169"/>
      <c r="G64" s="169"/>
      <c r="H64" s="169"/>
      <c r="I64" s="169"/>
      <c r="J64" s="170">
        <f>J190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1568</v>
      </c>
      <c r="E65" s="169"/>
      <c r="F65" s="169"/>
      <c r="G65" s="169"/>
      <c r="H65" s="169"/>
      <c r="I65" s="169"/>
      <c r="J65" s="170">
        <f>J199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1569</v>
      </c>
      <c r="E66" s="169"/>
      <c r="F66" s="169"/>
      <c r="G66" s="169"/>
      <c r="H66" s="169"/>
      <c r="I66" s="169"/>
      <c r="J66" s="170">
        <f>J225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1570</v>
      </c>
      <c r="E67" s="169"/>
      <c r="F67" s="169"/>
      <c r="G67" s="169"/>
      <c r="H67" s="169"/>
      <c r="I67" s="169"/>
      <c r="J67" s="170">
        <f>J243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1571</v>
      </c>
      <c r="E68" s="169"/>
      <c r="F68" s="169"/>
      <c r="G68" s="169"/>
      <c r="H68" s="169"/>
      <c r="I68" s="169"/>
      <c r="J68" s="170">
        <f>J261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130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UHK-Objekt E-Stavební úpravy pracoviště centra terénní archeologie - 1. Etapa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112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01.4a - Elektroinstalace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22. 6. 2022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Univerzita Hradec Králové</v>
      </c>
      <c r="G84" s="41"/>
      <c r="H84" s="41"/>
      <c r="I84" s="33" t="s">
        <v>31</v>
      </c>
      <c r="J84" s="37" t="str">
        <f>E21</f>
        <v>Fplan projekty a stavby s. r. 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131</v>
      </c>
      <c r="D87" s="181" t="s">
        <v>57</v>
      </c>
      <c r="E87" s="181" t="s">
        <v>53</v>
      </c>
      <c r="F87" s="181" t="s">
        <v>54</v>
      </c>
      <c r="G87" s="181" t="s">
        <v>132</v>
      </c>
      <c r="H87" s="181" t="s">
        <v>133</v>
      </c>
      <c r="I87" s="181" t="s">
        <v>134</v>
      </c>
      <c r="J87" s="181" t="s">
        <v>116</v>
      </c>
      <c r="K87" s="182" t="s">
        <v>135</v>
      </c>
      <c r="L87" s="183"/>
      <c r="M87" s="93" t="s">
        <v>19</v>
      </c>
      <c r="N87" s="94" t="s">
        <v>42</v>
      </c>
      <c r="O87" s="94" t="s">
        <v>136</v>
      </c>
      <c r="P87" s="94" t="s">
        <v>137</v>
      </c>
      <c r="Q87" s="94" t="s">
        <v>138</v>
      </c>
      <c r="R87" s="94" t="s">
        <v>139</v>
      </c>
      <c r="S87" s="94" t="s">
        <v>140</v>
      </c>
      <c r="T87" s="95" t="s">
        <v>141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142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P89+P119+P126+P152+P190+P199+P225+P243+P261</f>
        <v>0</v>
      </c>
      <c r="Q88" s="97"/>
      <c r="R88" s="186">
        <f>R89+R119+R126+R152+R190+R199+R225+R243+R261</f>
        <v>0</v>
      </c>
      <c r="S88" s="97"/>
      <c r="T88" s="187">
        <f>T89+T119+T126+T152+T190+T199+T225+T243+T261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117</v>
      </c>
      <c r="BK88" s="188">
        <f>BK89+BK119+BK126+BK152+BK190+BK199+BK225+BK243+BK261</f>
        <v>0</v>
      </c>
    </row>
    <row r="89" s="12" customFormat="1" ht="25.92" customHeight="1">
      <c r="A89" s="12"/>
      <c r="B89" s="189"/>
      <c r="C89" s="190"/>
      <c r="D89" s="191" t="s">
        <v>71</v>
      </c>
      <c r="E89" s="192" t="s">
        <v>1282</v>
      </c>
      <c r="F89" s="192" t="s">
        <v>1572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SUM(P90:P118)</f>
        <v>0</v>
      </c>
      <c r="Q89" s="197"/>
      <c r="R89" s="198">
        <f>SUM(R90:R118)</f>
        <v>0</v>
      </c>
      <c r="S89" s="197"/>
      <c r="T89" s="199">
        <f>SUM(T90:T118)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72</v>
      </c>
      <c r="AY89" s="200" t="s">
        <v>145</v>
      </c>
      <c r="BK89" s="202">
        <f>SUM(BK90:BK118)</f>
        <v>0</v>
      </c>
    </row>
    <row r="90" s="2" customFormat="1" ht="16.5" customHeight="1">
      <c r="A90" s="39"/>
      <c r="B90" s="40"/>
      <c r="C90" s="205" t="s">
        <v>80</v>
      </c>
      <c r="D90" s="205" t="s">
        <v>148</v>
      </c>
      <c r="E90" s="206" t="s">
        <v>1573</v>
      </c>
      <c r="F90" s="207" t="s">
        <v>1574</v>
      </c>
      <c r="G90" s="208" t="s">
        <v>1575</v>
      </c>
      <c r="H90" s="209">
        <v>16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152</v>
      </c>
      <c r="AT90" s="216" t="s">
        <v>148</v>
      </c>
      <c r="AU90" s="216" t="s">
        <v>80</v>
      </c>
      <c r="AY90" s="18" t="s">
        <v>145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152</v>
      </c>
      <c r="BM90" s="216" t="s">
        <v>82</v>
      </c>
    </row>
    <row r="91" s="2" customFormat="1" ht="21.75" customHeight="1">
      <c r="A91" s="39"/>
      <c r="B91" s="40"/>
      <c r="C91" s="205" t="s">
        <v>82</v>
      </c>
      <c r="D91" s="205" t="s">
        <v>148</v>
      </c>
      <c r="E91" s="206" t="s">
        <v>1576</v>
      </c>
      <c r="F91" s="207" t="s">
        <v>1577</v>
      </c>
      <c r="G91" s="208" t="s">
        <v>1575</v>
      </c>
      <c r="H91" s="209">
        <v>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152</v>
      </c>
      <c r="AT91" s="216" t="s">
        <v>148</v>
      </c>
      <c r="AU91" s="216" t="s">
        <v>80</v>
      </c>
      <c r="AY91" s="18" t="s">
        <v>145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152</v>
      </c>
      <c r="BM91" s="216" t="s">
        <v>152</v>
      </c>
    </row>
    <row r="92" s="2" customFormat="1" ht="16.5" customHeight="1">
      <c r="A92" s="39"/>
      <c r="B92" s="40"/>
      <c r="C92" s="205" t="s">
        <v>163</v>
      </c>
      <c r="D92" s="205" t="s">
        <v>148</v>
      </c>
      <c r="E92" s="206" t="s">
        <v>1578</v>
      </c>
      <c r="F92" s="207" t="s">
        <v>1579</v>
      </c>
      <c r="G92" s="208" t="s">
        <v>1575</v>
      </c>
      <c r="H92" s="209">
        <v>16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152</v>
      </c>
      <c r="AT92" s="216" t="s">
        <v>148</v>
      </c>
      <c r="AU92" s="216" t="s">
        <v>80</v>
      </c>
      <c r="AY92" s="18" t="s">
        <v>145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152</v>
      </c>
      <c r="BM92" s="216" t="s">
        <v>191</v>
      </c>
    </row>
    <row r="93" s="2" customFormat="1" ht="16.5" customHeight="1">
      <c r="A93" s="39"/>
      <c r="B93" s="40"/>
      <c r="C93" s="205" t="s">
        <v>152</v>
      </c>
      <c r="D93" s="205" t="s">
        <v>148</v>
      </c>
      <c r="E93" s="206" t="s">
        <v>1580</v>
      </c>
      <c r="F93" s="207" t="s">
        <v>1581</v>
      </c>
      <c r="G93" s="208" t="s">
        <v>949</v>
      </c>
      <c r="H93" s="209">
        <v>9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152</v>
      </c>
      <c r="AT93" s="216" t="s">
        <v>148</v>
      </c>
      <c r="AU93" s="216" t="s">
        <v>80</v>
      </c>
      <c r="AY93" s="18" t="s">
        <v>145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152</v>
      </c>
      <c r="BM93" s="216" t="s">
        <v>211</v>
      </c>
    </row>
    <row r="94" s="2" customFormat="1" ht="16.5" customHeight="1">
      <c r="A94" s="39"/>
      <c r="B94" s="40"/>
      <c r="C94" s="205" t="s">
        <v>184</v>
      </c>
      <c r="D94" s="205" t="s">
        <v>148</v>
      </c>
      <c r="E94" s="206" t="s">
        <v>1582</v>
      </c>
      <c r="F94" s="207" t="s">
        <v>1583</v>
      </c>
      <c r="G94" s="208" t="s">
        <v>949</v>
      </c>
      <c r="H94" s="209">
        <v>23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152</v>
      </c>
      <c r="AT94" s="216" t="s">
        <v>148</v>
      </c>
      <c r="AU94" s="216" t="s">
        <v>80</v>
      </c>
      <c r="AY94" s="18" t="s">
        <v>145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152</v>
      </c>
      <c r="BM94" s="216" t="s">
        <v>223</v>
      </c>
    </row>
    <row r="95" s="2" customFormat="1" ht="16.5" customHeight="1">
      <c r="A95" s="39"/>
      <c r="B95" s="40"/>
      <c r="C95" s="205" t="s">
        <v>191</v>
      </c>
      <c r="D95" s="205" t="s">
        <v>148</v>
      </c>
      <c r="E95" s="206" t="s">
        <v>1584</v>
      </c>
      <c r="F95" s="207" t="s">
        <v>1585</v>
      </c>
      <c r="G95" s="208" t="s">
        <v>949</v>
      </c>
      <c r="H95" s="209">
        <v>10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152</v>
      </c>
      <c r="AT95" s="216" t="s">
        <v>148</v>
      </c>
      <c r="AU95" s="216" t="s">
        <v>80</v>
      </c>
      <c r="AY95" s="18" t="s">
        <v>145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152</v>
      </c>
      <c r="BM95" s="216" t="s">
        <v>238</v>
      </c>
    </row>
    <row r="96" s="2" customFormat="1" ht="16.5" customHeight="1">
      <c r="A96" s="39"/>
      <c r="B96" s="40"/>
      <c r="C96" s="205" t="s">
        <v>200</v>
      </c>
      <c r="D96" s="205" t="s">
        <v>148</v>
      </c>
      <c r="E96" s="206" t="s">
        <v>1586</v>
      </c>
      <c r="F96" s="207" t="s">
        <v>1587</v>
      </c>
      <c r="G96" s="208" t="s">
        <v>949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152</v>
      </c>
      <c r="AT96" s="216" t="s">
        <v>148</v>
      </c>
      <c r="AU96" s="216" t="s">
        <v>80</v>
      </c>
      <c r="AY96" s="18" t="s">
        <v>145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152</v>
      </c>
      <c r="BM96" s="216" t="s">
        <v>254</v>
      </c>
    </row>
    <row r="97" s="2" customFormat="1" ht="16.5" customHeight="1">
      <c r="A97" s="39"/>
      <c r="B97" s="40"/>
      <c r="C97" s="205" t="s">
        <v>211</v>
      </c>
      <c r="D97" s="205" t="s">
        <v>148</v>
      </c>
      <c r="E97" s="206" t="s">
        <v>1588</v>
      </c>
      <c r="F97" s="207" t="s">
        <v>1589</v>
      </c>
      <c r="G97" s="208" t="s">
        <v>949</v>
      </c>
      <c r="H97" s="209">
        <v>9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152</v>
      </c>
      <c r="AT97" s="216" t="s">
        <v>148</v>
      </c>
      <c r="AU97" s="216" t="s">
        <v>80</v>
      </c>
      <c r="AY97" s="18" t="s">
        <v>145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152</v>
      </c>
      <c r="BM97" s="216" t="s">
        <v>265</v>
      </c>
    </row>
    <row r="98" s="2" customFormat="1" ht="16.5" customHeight="1">
      <c r="A98" s="39"/>
      <c r="B98" s="40"/>
      <c r="C98" s="205" t="s">
        <v>146</v>
      </c>
      <c r="D98" s="205" t="s">
        <v>148</v>
      </c>
      <c r="E98" s="206" t="s">
        <v>1590</v>
      </c>
      <c r="F98" s="207" t="s">
        <v>1591</v>
      </c>
      <c r="G98" s="208" t="s">
        <v>949</v>
      </c>
      <c r="H98" s="209">
        <v>24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152</v>
      </c>
      <c r="AT98" s="216" t="s">
        <v>148</v>
      </c>
      <c r="AU98" s="216" t="s">
        <v>80</v>
      </c>
      <c r="AY98" s="18" t="s">
        <v>145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152</v>
      </c>
      <c r="BM98" s="216" t="s">
        <v>281</v>
      </c>
    </row>
    <row r="99" s="2" customFormat="1" ht="16.5" customHeight="1">
      <c r="A99" s="39"/>
      <c r="B99" s="40"/>
      <c r="C99" s="205" t="s">
        <v>223</v>
      </c>
      <c r="D99" s="205" t="s">
        <v>148</v>
      </c>
      <c r="E99" s="206" t="s">
        <v>1592</v>
      </c>
      <c r="F99" s="207" t="s">
        <v>1593</v>
      </c>
      <c r="G99" s="208" t="s">
        <v>949</v>
      </c>
      <c r="H99" s="209">
        <v>60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152</v>
      </c>
      <c r="AT99" s="216" t="s">
        <v>148</v>
      </c>
      <c r="AU99" s="216" t="s">
        <v>80</v>
      </c>
      <c r="AY99" s="18" t="s">
        <v>145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152</v>
      </c>
      <c r="BM99" s="216" t="s">
        <v>299</v>
      </c>
    </row>
    <row r="100" s="2" customFormat="1" ht="16.5" customHeight="1">
      <c r="A100" s="39"/>
      <c r="B100" s="40"/>
      <c r="C100" s="205" t="s">
        <v>230</v>
      </c>
      <c r="D100" s="205" t="s">
        <v>148</v>
      </c>
      <c r="E100" s="206" t="s">
        <v>1594</v>
      </c>
      <c r="F100" s="207" t="s">
        <v>1595</v>
      </c>
      <c r="G100" s="208" t="s">
        <v>949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80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315</v>
      </c>
    </row>
    <row r="101" s="2" customFormat="1" ht="16.5" customHeight="1">
      <c r="A101" s="39"/>
      <c r="B101" s="40"/>
      <c r="C101" s="205" t="s">
        <v>238</v>
      </c>
      <c r="D101" s="205" t="s">
        <v>148</v>
      </c>
      <c r="E101" s="206" t="s">
        <v>1596</v>
      </c>
      <c r="F101" s="207" t="s">
        <v>1597</v>
      </c>
      <c r="G101" s="208" t="s">
        <v>949</v>
      </c>
      <c r="H101" s="209">
        <v>10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152</v>
      </c>
      <c r="AT101" s="216" t="s">
        <v>148</v>
      </c>
      <c r="AU101" s="216" t="s">
        <v>80</v>
      </c>
      <c r="AY101" s="18" t="s">
        <v>145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152</v>
      </c>
      <c r="BM101" s="216" t="s">
        <v>330</v>
      </c>
    </row>
    <row r="102" s="2" customFormat="1" ht="16.5" customHeight="1">
      <c r="A102" s="39"/>
      <c r="B102" s="40"/>
      <c r="C102" s="205" t="s">
        <v>248</v>
      </c>
      <c r="D102" s="205" t="s">
        <v>148</v>
      </c>
      <c r="E102" s="206" t="s">
        <v>1598</v>
      </c>
      <c r="F102" s="207" t="s">
        <v>1599</v>
      </c>
      <c r="G102" s="208" t="s">
        <v>949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152</v>
      </c>
      <c r="AT102" s="216" t="s">
        <v>148</v>
      </c>
      <c r="AU102" s="216" t="s">
        <v>80</v>
      </c>
      <c r="AY102" s="18" t="s">
        <v>145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152</v>
      </c>
      <c r="BM102" s="216" t="s">
        <v>345</v>
      </c>
    </row>
    <row r="103" s="2" customFormat="1" ht="16.5" customHeight="1">
      <c r="A103" s="39"/>
      <c r="B103" s="40"/>
      <c r="C103" s="205" t="s">
        <v>254</v>
      </c>
      <c r="D103" s="205" t="s">
        <v>148</v>
      </c>
      <c r="E103" s="206" t="s">
        <v>1600</v>
      </c>
      <c r="F103" s="207" t="s">
        <v>1601</v>
      </c>
      <c r="G103" s="208" t="s">
        <v>949</v>
      </c>
      <c r="H103" s="209">
        <v>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80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360</v>
      </c>
    </row>
    <row r="104" s="2" customFormat="1" ht="16.5" customHeight="1">
      <c r="A104" s="39"/>
      <c r="B104" s="40"/>
      <c r="C104" s="205" t="s">
        <v>8</v>
      </c>
      <c r="D104" s="205" t="s">
        <v>148</v>
      </c>
      <c r="E104" s="206" t="s">
        <v>1602</v>
      </c>
      <c r="F104" s="207" t="s">
        <v>1603</v>
      </c>
      <c r="G104" s="208" t="s">
        <v>949</v>
      </c>
      <c r="H104" s="209">
        <v>8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152</v>
      </c>
      <c r="AT104" s="216" t="s">
        <v>148</v>
      </c>
      <c r="AU104" s="216" t="s">
        <v>80</v>
      </c>
      <c r="AY104" s="18" t="s">
        <v>145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152</v>
      </c>
      <c r="BM104" s="216" t="s">
        <v>538</v>
      </c>
    </row>
    <row r="105" s="2" customFormat="1" ht="16.5" customHeight="1">
      <c r="A105" s="39"/>
      <c r="B105" s="40"/>
      <c r="C105" s="205" t="s">
        <v>265</v>
      </c>
      <c r="D105" s="205" t="s">
        <v>148</v>
      </c>
      <c r="E105" s="206" t="s">
        <v>1604</v>
      </c>
      <c r="F105" s="207" t="s">
        <v>1605</v>
      </c>
      <c r="G105" s="208" t="s">
        <v>949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80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556</v>
      </c>
    </row>
    <row r="106" s="2" customFormat="1" ht="16.5" customHeight="1">
      <c r="A106" s="39"/>
      <c r="B106" s="40"/>
      <c r="C106" s="205" t="s">
        <v>271</v>
      </c>
      <c r="D106" s="205" t="s">
        <v>148</v>
      </c>
      <c r="E106" s="206" t="s">
        <v>1606</v>
      </c>
      <c r="F106" s="207" t="s">
        <v>1607</v>
      </c>
      <c r="G106" s="208" t="s">
        <v>949</v>
      </c>
      <c r="H106" s="209">
        <v>24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152</v>
      </c>
      <c r="AT106" s="216" t="s">
        <v>148</v>
      </c>
      <c r="AU106" s="216" t="s">
        <v>80</v>
      </c>
      <c r="AY106" s="18" t="s">
        <v>145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152</v>
      </c>
      <c r="BM106" s="216" t="s">
        <v>569</v>
      </c>
    </row>
    <row r="107" s="2" customFormat="1" ht="16.5" customHeight="1">
      <c r="A107" s="39"/>
      <c r="B107" s="40"/>
      <c r="C107" s="205" t="s">
        <v>281</v>
      </c>
      <c r="D107" s="205" t="s">
        <v>148</v>
      </c>
      <c r="E107" s="206" t="s">
        <v>1608</v>
      </c>
      <c r="F107" s="207" t="s">
        <v>1609</v>
      </c>
      <c r="G107" s="208" t="s">
        <v>233</v>
      </c>
      <c r="H107" s="209">
        <v>1050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152</v>
      </c>
      <c r="AT107" s="216" t="s">
        <v>148</v>
      </c>
      <c r="AU107" s="216" t="s">
        <v>80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582</v>
      </c>
    </row>
    <row r="108" s="2" customFormat="1" ht="16.5" customHeight="1">
      <c r="A108" s="39"/>
      <c r="B108" s="40"/>
      <c r="C108" s="205" t="s">
        <v>292</v>
      </c>
      <c r="D108" s="205" t="s">
        <v>148</v>
      </c>
      <c r="E108" s="206" t="s">
        <v>1610</v>
      </c>
      <c r="F108" s="207" t="s">
        <v>1611</v>
      </c>
      <c r="G108" s="208" t="s">
        <v>233</v>
      </c>
      <c r="H108" s="209">
        <v>320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152</v>
      </c>
      <c r="AT108" s="216" t="s">
        <v>148</v>
      </c>
      <c r="AU108" s="216" t="s">
        <v>80</v>
      </c>
      <c r="AY108" s="18" t="s">
        <v>145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152</v>
      </c>
      <c r="BM108" s="216" t="s">
        <v>606</v>
      </c>
    </row>
    <row r="109" s="2" customFormat="1" ht="16.5" customHeight="1">
      <c r="A109" s="39"/>
      <c r="B109" s="40"/>
      <c r="C109" s="205" t="s">
        <v>299</v>
      </c>
      <c r="D109" s="205" t="s">
        <v>148</v>
      </c>
      <c r="E109" s="206" t="s">
        <v>1612</v>
      </c>
      <c r="F109" s="207" t="s">
        <v>1613</v>
      </c>
      <c r="G109" s="208" t="s">
        <v>233</v>
      </c>
      <c r="H109" s="209">
        <v>240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80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624</v>
      </c>
    </row>
    <row r="110" s="2" customFormat="1" ht="16.5" customHeight="1">
      <c r="A110" s="39"/>
      <c r="B110" s="40"/>
      <c r="C110" s="205" t="s">
        <v>7</v>
      </c>
      <c r="D110" s="205" t="s">
        <v>148</v>
      </c>
      <c r="E110" s="206" t="s">
        <v>1614</v>
      </c>
      <c r="F110" s="207" t="s">
        <v>1615</v>
      </c>
      <c r="G110" s="208" t="s">
        <v>233</v>
      </c>
      <c r="H110" s="209">
        <v>180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152</v>
      </c>
      <c r="AT110" s="216" t="s">
        <v>148</v>
      </c>
      <c r="AU110" s="216" t="s">
        <v>80</v>
      </c>
      <c r="AY110" s="18" t="s">
        <v>145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152</v>
      </c>
      <c r="BM110" s="216" t="s">
        <v>643</v>
      </c>
    </row>
    <row r="111" s="2" customFormat="1" ht="16.5" customHeight="1">
      <c r="A111" s="39"/>
      <c r="B111" s="40"/>
      <c r="C111" s="205" t="s">
        <v>315</v>
      </c>
      <c r="D111" s="205" t="s">
        <v>148</v>
      </c>
      <c r="E111" s="206" t="s">
        <v>1616</v>
      </c>
      <c r="F111" s="207" t="s">
        <v>1617</v>
      </c>
      <c r="G111" s="208" t="s">
        <v>233</v>
      </c>
      <c r="H111" s="209">
        <v>10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152</v>
      </c>
      <c r="AT111" s="216" t="s">
        <v>148</v>
      </c>
      <c r="AU111" s="216" t="s">
        <v>80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152</v>
      </c>
      <c r="BM111" s="216" t="s">
        <v>656</v>
      </c>
    </row>
    <row r="112" s="2" customFormat="1" ht="16.5" customHeight="1">
      <c r="A112" s="39"/>
      <c r="B112" s="40"/>
      <c r="C112" s="205" t="s">
        <v>323</v>
      </c>
      <c r="D112" s="205" t="s">
        <v>148</v>
      </c>
      <c r="E112" s="206" t="s">
        <v>1618</v>
      </c>
      <c r="F112" s="207" t="s">
        <v>1619</v>
      </c>
      <c r="G112" s="208" t="s">
        <v>949</v>
      </c>
      <c r="H112" s="209">
        <v>51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152</v>
      </c>
      <c r="AT112" s="216" t="s">
        <v>148</v>
      </c>
      <c r="AU112" s="216" t="s">
        <v>80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152</v>
      </c>
      <c r="BM112" s="216" t="s">
        <v>667</v>
      </c>
    </row>
    <row r="113" s="2" customFormat="1" ht="16.5" customHeight="1">
      <c r="A113" s="39"/>
      <c r="B113" s="40"/>
      <c r="C113" s="205" t="s">
        <v>330</v>
      </c>
      <c r="D113" s="205" t="s">
        <v>148</v>
      </c>
      <c r="E113" s="206" t="s">
        <v>1620</v>
      </c>
      <c r="F113" s="207" t="s">
        <v>1621</v>
      </c>
      <c r="G113" s="208" t="s">
        <v>949</v>
      </c>
      <c r="H113" s="209">
        <v>51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80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677</v>
      </c>
    </row>
    <row r="114" s="2" customFormat="1" ht="16.5" customHeight="1">
      <c r="A114" s="39"/>
      <c r="B114" s="40"/>
      <c r="C114" s="205" t="s">
        <v>336</v>
      </c>
      <c r="D114" s="205" t="s">
        <v>148</v>
      </c>
      <c r="E114" s="206" t="s">
        <v>1622</v>
      </c>
      <c r="F114" s="207" t="s">
        <v>1623</v>
      </c>
      <c r="G114" s="208" t="s">
        <v>949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152</v>
      </c>
      <c r="AT114" s="216" t="s">
        <v>148</v>
      </c>
      <c r="AU114" s="216" t="s">
        <v>80</v>
      </c>
      <c r="AY114" s="18" t="s">
        <v>145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152</v>
      </c>
      <c r="BM114" s="216" t="s">
        <v>690</v>
      </c>
    </row>
    <row r="115" s="2" customFormat="1" ht="16.5" customHeight="1">
      <c r="A115" s="39"/>
      <c r="B115" s="40"/>
      <c r="C115" s="205" t="s">
        <v>345</v>
      </c>
      <c r="D115" s="205" t="s">
        <v>148</v>
      </c>
      <c r="E115" s="206" t="s">
        <v>1624</v>
      </c>
      <c r="F115" s="207" t="s">
        <v>1625</v>
      </c>
      <c r="G115" s="208" t="s">
        <v>949</v>
      </c>
      <c r="H115" s="209">
        <v>200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148</v>
      </c>
      <c r="AU115" s="216" t="s">
        <v>80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152</v>
      </c>
      <c r="BM115" s="216" t="s">
        <v>704</v>
      </c>
    </row>
    <row r="116" s="2" customFormat="1" ht="16.5" customHeight="1">
      <c r="A116" s="39"/>
      <c r="B116" s="40"/>
      <c r="C116" s="205" t="s">
        <v>351</v>
      </c>
      <c r="D116" s="205" t="s">
        <v>148</v>
      </c>
      <c r="E116" s="206" t="s">
        <v>1626</v>
      </c>
      <c r="F116" s="207" t="s">
        <v>1627</v>
      </c>
      <c r="G116" s="208" t="s">
        <v>949</v>
      </c>
      <c r="H116" s="209">
        <v>300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80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356</v>
      </c>
    </row>
    <row r="117" s="2" customFormat="1" ht="16.5" customHeight="1">
      <c r="A117" s="39"/>
      <c r="B117" s="40"/>
      <c r="C117" s="205" t="s">
        <v>360</v>
      </c>
      <c r="D117" s="205" t="s">
        <v>148</v>
      </c>
      <c r="E117" s="206" t="s">
        <v>1628</v>
      </c>
      <c r="F117" s="207" t="s">
        <v>1629</v>
      </c>
      <c r="G117" s="208" t="s">
        <v>949</v>
      </c>
      <c r="H117" s="209">
        <v>10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80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723</v>
      </c>
    </row>
    <row r="118" s="2" customFormat="1" ht="16.5" customHeight="1">
      <c r="A118" s="39"/>
      <c r="B118" s="40"/>
      <c r="C118" s="205" t="s">
        <v>531</v>
      </c>
      <c r="D118" s="205" t="s">
        <v>148</v>
      </c>
      <c r="E118" s="206" t="s">
        <v>1630</v>
      </c>
      <c r="F118" s="207" t="s">
        <v>1631</v>
      </c>
      <c r="G118" s="208" t="s">
        <v>949</v>
      </c>
      <c r="H118" s="209">
        <v>9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152</v>
      </c>
      <c r="AT118" s="216" t="s">
        <v>148</v>
      </c>
      <c r="AU118" s="216" t="s">
        <v>80</v>
      </c>
      <c r="AY118" s="18" t="s">
        <v>145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152</v>
      </c>
      <c r="BM118" s="216" t="s">
        <v>733</v>
      </c>
    </row>
    <row r="119" s="12" customFormat="1" ht="25.92" customHeight="1">
      <c r="A119" s="12"/>
      <c r="B119" s="189"/>
      <c r="C119" s="190"/>
      <c r="D119" s="191" t="s">
        <v>71</v>
      </c>
      <c r="E119" s="192" t="s">
        <v>713</v>
      </c>
      <c r="F119" s="192" t="s">
        <v>1632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SUM(P120:P125)</f>
        <v>0</v>
      </c>
      <c r="Q119" s="197"/>
      <c r="R119" s="198">
        <f>SUM(R120:R125)</f>
        <v>0</v>
      </c>
      <c r="S119" s="197"/>
      <c r="T119" s="199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80</v>
      </c>
      <c r="AT119" s="201" t="s">
        <v>71</v>
      </c>
      <c r="AU119" s="201" t="s">
        <v>72</v>
      </c>
      <c r="AY119" s="200" t="s">
        <v>145</v>
      </c>
      <c r="BK119" s="202">
        <f>SUM(BK120:BK125)</f>
        <v>0</v>
      </c>
    </row>
    <row r="120" s="2" customFormat="1" ht="16.5" customHeight="1">
      <c r="A120" s="39"/>
      <c r="B120" s="40"/>
      <c r="C120" s="205" t="s">
        <v>80</v>
      </c>
      <c r="D120" s="205" t="s">
        <v>148</v>
      </c>
      <c r="E120" s="206" t="s">
        <v>1633</v>
      </c>
      <c r="F120" s="207" t="s">
        <v>1634</v>
      </c>
      <c r="G120" s="208" t="s">
        <v>949</v>
      </c>
      <c r="H120" s="209">
        <v>9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152</v>
      </c>
      <c r="AT120" s="216" t="s">
        <v>148</v>
      </c>
      <c r="AU120" s="216" t="s">
        <v>80</v>
      </c>
      <c r="AY120" s="18" t="s">
        <v>145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152</v>
      </c>
      <c r="BM120" s="216" t="s">
        <v>237</v>
      </c>
    </row>
    <row r="121" s="2" customFormat="1" ht="16.5" customHeight="1">
      <c r="A121" s="39"/>
      <c r="B121" s="40"/>
      <c r="C121" s="205" t="s">
        <v>82</v>
      </c>
      <c r="D121" s="205" t="s">
        <v>148</v>
      </c>
      <c r="E121" s="206" t="s">
        <v>1635</v>
      </c>
      <c r="F121" s="207" t="s">
        <v>1636</v>
      </c>
      <c r="G121" s="208" t="s">
        <v>949</v>
      </c>
      <c r="H121" s="209">
        <v>51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152</v>
      </c>
      <c r="AT121" s="216" t="s">
        <v>148</v>
      </c>
      <c r="AU121" s="216" t="s">
        <v>80</v>
      </c>
      <c r="AY121" s="18" t="s">
        <v>145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152</v>
      </c>
      <c r="BM121" s="216" t="s">
        <v>751</v>
      </c>
    </row>
    <row r="122" s="2" customFormat="1" ht="16.5" customHeight="1">
      <c r="A122" s="39"/>
      <c r="B122" s="40"/>
      <c r="C122" s="205" t="s">
        <v>163</v>
      </c>
      <c r="D122" s="205" t="s">
        <v>148</v>
      </c>
      <c r="E122" s="206" t="s">
        <v>1637</v>
      </c>
      <c r="F122" s="207" t="s">
        <v>1638</v>
      </c>
      <c r="G122" s="208" t="s">
        <v>233</v>
      </c>
      <c r="H122" s="209">
        <v>25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152</v>
      </c>
      <c r="AT122" s="216" t="s">
        <v>148</v>
      </c>
      <c r="AU122" s="216" t="s">
        <v>80</v>
      </c>
      <c r="AY122" s="18" t="s">
        <v>145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152</v>
      </c>
      <c r="BM122" s="216" t="s">
        <v>763</v>
      </c>
    </row>
    <row r="123" s="2" customFormat="1" ht="16.5" customHeight="1">
      <c r="A123" s="39"/>
      <c r="B123" s="40"/>
      <c r="C123" s="205" t="s">
        <v>152</v>
      </c>
      <c r="D123" s="205" t="s">
        <v>148</v>
      </c>
      <c r="E123" s="206" t="s">
        <v>1639</v>
      </c>
      <c r="F123" s="207" t="s">
        <v>1640</v>
      </c>
      <c r="G123" s="208" t="s">
        <v>233</v>
      </c>
      <c r="H123" s="209">
        <v>25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152</v>
      </c>
      <c r="AT123" s="216" t="s">
        <v>148</v>
      </c>
      <c r="AU123" s="216" t="s">
        <v>80</v>
      </c>
      <c r="AY123" s="18" t="s">
        <v>145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152</v>
      </c>
      <c r="BM123" s="216" t="s">
        <v>774</v>
      </c>
    </row>
    <row r="124" s="2" customFormat="1" ht="16.5" customHeight="1">
      <c r="A124" s="39"/>
      <c r="B124" s="40"/>
      <c r="C124" s="205" t="s">
        <v>184</v>
      </c>
      <c r="D124" s="205" t="s">
        <v>148</v>
      </c>
      <c r="E124" s="206" t="s">
        <v>1641</v>
      </c>
      <c r="F124" s="207" t="s">
        <v>1642</v>
      </c>
      <c r="G124" s="208" t="s">
        <v>233</v>
      </c>
      <c r="H124" s="209">
        <v>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80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335</v>
      </c>
    </row>
    <row r="125" s="2" customFormat="1" ht="16.5" customHeight="1">
      <c r="A125" s="39"/>
      <c r="B125" s="40"/>
      <c r="C125" s="205" t="s">
        <v>191</v>
      </c>
      <c r="D125" s="205" t="s">
        <v>148</v>
      </c>
      <c r="E125" s="206" t="s">
        <v>1643</v>
      </c>
      <c r="F125" s="207" t="s">
        <v>1644</v>
      </c>
      <c r="G125" s="208" t="s">
        <v>233</v>
      </c>
      <c r="H125" s="209">
        <v>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152</v>
      </c>
      <c r="AT125" s="216" t="s">
        <v>148</v>
      </c>
      <c r="AU125" s="216" t="s">
        <v>80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152</v>
      </c>
      <c r="BM125" s="216" t="s">
        <v>787</v>
      </c>
    </row>
    <row r="126" s="12" customFormat="1" ht="25.92" customHeight="1">
      <c r="A126" s="12"/>
      <c r="B126" s="189"/>
      <c r="C126" s="190"/>
      <c r="D126" s="191" t="s">
        <v>71</v>
      </c>
      <c r="E126" s="192" t="s">
        <v>695</v>
      </c>
      <c r="F126" s="192" t="s">
        <v>1645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SUM(P127:P151)</f>
        <v>0</v>
      </c>
      <c r="Q126" s="197"/>
      <c r="R126" s="198">
        <f>SUM(R127:R151)</f>
        <v>0</v>
      </c>
      <c r="S126" s="197"/>
      <c r="T126" s="199">
        <f>SUM(T127:T151)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72</v>
      </c>
      <c r="AY126" s="200" t="s">
        <v>145</v>
      </c>
      <c r="BK126" s="202">
        <f>SUM(BK127:BK151)</f>
        <v>0</v>
      </c>
    </row>
    <row r="127" s="2" customFormat="1" ht="16.5" customHeight="1">
      <c r="A127" s="39"/>
      <c r="B127" s="40"/>
      <c r="C127" s="205" t="s">
        <v>80</v>
      </c>
      <c r="D127" s="205" t="s">
        <v>148</v>
      </c>
      <c r="E127" s="206" t="s">
        <v>1646</v>
      </c>
      <c r="F127" s="207" t="s">
        <v>1647</v>
      </c>
      <c r="G127" s="208" t="s">
        <v>949</v>
      </c>
      <c r="H127" s="209">
        <v>9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80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795</v>
      </c>
    </row>
    <row r="128" s="2" customFormat="1" ht="16.5" customHeight="1">
      <c r="A128" s="39"/>
      <c r="B128" s="40"/>
      <c r="C128" s="205" t="s">
        <v>82</v>
      </c>
      <c r="D128" s="205" t="s">
        <v>148</v>
      </c>
      <c r="E128" s="206" t="s">
        <v>1648</v>
      </c>
      <c r="F128" s="207" t="s">
        <v>1649</v>
      </c>
      <c r="G128" s="208" t="s">
        <v>949</v>
      </c>
      <c r="H128" s="209">
        <v>23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152</v>
      </c>
      <c r="AT128" s="216" t="s">
        <v>148</v>
      </c>
      <c r="AU128" s="216" t="s">
        <v>80</v>
      </c>
      <c r="AY128" s="18" t="s">
        <v>145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152</v>
      </c>
      <c r="BM128" s="216" t="s">
        <v>807</v>
      </c>
    </row>
    <row r="129" s="2" customFormat="1" ht="16.5" customHeight="1">
      <c r="A129" s="39"/>
      <c r="B129" s="40"/>
      <c r="C129" s="205" t="s">
        <v>163</v>
      </c>
      <c r="D129" s="205" t="s">
        <v>148</v>
      </c>
      <c r="E129" s="206" t="s">
        <v>1650</v>
      </c>
      <c r="F129" s="207" t="s">
        <v>1651</v>
      </c>
      <c r="G129" s="208" t="s">
        <v>949</v>
      </c>
      <c r="H129" s="209">
        <v>10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80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818</v>
      </c>
    </row>
    <row r="130" s="2" customFormat="1" ht="16.5" customHeight="1">
      <c r="A130" s="39"/>
      <c r="B130" s="40"/>
      <c r="C130" s="205" t="s">
        <v>152</v>
      </c>
      <c r="D130" s="205" t="s">
        <v>148</v>
      </c>
      <c r="E130" s="206" t="s">
        <v>1652</v>
      </c>
      <c r="F130" s="207" t="s">
        <v>1587</v>
      </c>
      <c r="G130" s="208" t="s">
        <v>949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152</v>
      </c>
      <c r="AT130" s="216" t="s">
        <v>148</v>
      </c>
      <c r="AU130" s="216" t="s">
        <v>80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152</v>
      </c>
      <c r="BM130" s="216" t="s">
        <v>830</v>
      </c>
    </row>
    <row r="131" s="2" customFormat="1" ht="16.5" customHeight="1">
      <c r="A131" s="39"/>
      <c r="B131" s="40"/>
      <c r="C131" s="205" t="s">
        <v>184</v>
      </c>
      <c r="D131" s="205" t="s">
        <v>148</v>
      </c>
      <c r="E131" s="206" t="s">
        <v>1653</v>
      </c>
      <c r="F131" s="207" t="s">
        <v>1589</v>
      </c>
      <c r="G131" s="208" t="s">
        <v>949</v>
      </c>
      <c r="H131" s="209">
        <v>9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152</v>
      </c>
      <c r="AT131" s="216" t="s">
        <v>148</v>
      </c>
      <c r="AU131" s="216" t="s">
        <v>80</v>
      </c>
      <c r="AY131" s="18" t="s">
        <v>145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152</v>
      </c>
      <c r="BM131" s="216" t="s">
        <v>841</v>
      </c>
    </row>
    <row r="132" s="2" customFormat="1" ht="16.5" customHeight="1">
      <c r="A132" s="39"/>
      <c r="B132" s="40"/>
      <c r="C132" s="205" t="s">
        <v>191</v>
      </c>
      <c r="D132" s="205" t="s">
        <v>148</v>
      </c>
      <c r="E132" s="206" t="s">
        <v>1654</v>
      </c>
      <c r="F132" s="207" t="s">
        <v>1591</v>
      </c>
      <c r="G132" s="208" t="s">
        <v>949</v>
      </c>
      <c r="H132" s="209">
        <v>24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152</v>
      </c>
      <c r="AT132" s="216" t="s">
        <v>148</v>
      </c>
      <c r="AU132" s="216" t="s">
        <v>80</v>
      </c>
      <c r="AY132" s="18" t="s">
        <v>145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152</v>
      </c>
      <c r="BM132" s="216" t="s">
        <v>853</v>
      </c>
    </row>
    <row r="133" s="2" customFormat="1" ht="16.5" customHeight="1">
      <c r="A133" s="39"/>
      <c r="B133" s="40"/>
      <c r="C133" s="205" t="s">
        <v>200</v>
      </c>
      <c r="D133" s="205" t="s">
        <v>148</v>
      </c>
      <c r="E133" s="206" t="s">
        <v>1655</v>
      </c>
      <c r="F133" s="207" t="s">
        <v>1593</v>
      </c>
      <c r="G133" s="208" t="s">
        <v>949</v>
      </c>
      <c r="H133" s="209">
        <v>60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152</v>
      </c>
      <c r="AT133" s="216" t="s">
        <v>148</v>
      </c>
      <c r="AU133" s="216" t="s">
        <v>80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152</v>
      </c>
      <c r="BM133" s="216" t="s">
        <v>865</v>
      </c>
    </row>
    <row r="134" s="2" customFormat="1" ht="16.5" customHeight="1">
      <c r="A134" s="39"/>
      <c r="B134" s="40"/>
      <c r="C134" s="205" t="s">
        <v>211</v>
      </c>
      <c r="D134" s="205" t="s">
        <v>148</v>
      </c>
      <c r="E134" s="206" t="s">
        <v>1656</v>
      </c>
      <c r="F134" s="207" t="s">
        <v>1595</v>
      </c>
      <c r="G134" s="208" t="s">
        <v>949</v>
      </c>
      <c r="H134" s="209">
        <v>4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152</v>
      </c>
      <c r="AT134" s="216" t="s">
        <v>148</v>
      </c>
      <c r="AU134" s="216" t="s">
        <v>80</v>
      </c>
      <c r="AY134" s="18" t="s">
        <v>145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152</v>
      </c>
      <c r="BM134" s="216" t="s">
        <v>876</v>
      </c>
    </row>
    <row r="135" s="2" customFormat="1" ht="16.5" customHeight="1">
      <c r="A135" s="39"/>
      <c r="B135" s="40"/>
      <c r="C135" s="205" t="s">
        <v>146</v>
      </c>
      <c r="D135" s="205" t="s">
        <v>148</v>
      </c>
      <c r="E135" s="206" t="s">
        <v>1657</v>
      </c>
      <c r="F135" s="207" t="s">
        <v>1597</v>
      </c>
      <c r="G135" s="208" t="s">
        <v>949</v>
      </c>
      <c r="H135" s="209">
        <v>10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80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887</v>
      </c>
    </row>
    <row r="136" s="2" customFormat="1" ht="16.5" customHeight="1">
      <c r="A136" s="39"/>
      <c r="B136" s="40"/>
      <c r="C136" s="205" t="s">
        <v>223</v>
      </c>
      <c r="D136" s="205" t="s">
        <v>148</v>
      </c>
      <c r="E136" s="206" t="s">
        <v>1658</v>
      </c>
      <c r="F136" s="207" t="s">
        <v>1599</v>
      </c>
      <c r="G136" s="208" t="s">
        <v>949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80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897</v>
      </c>
    </row>
    <row r="137" s="2" customFormat="1" ht="16.5" customHeight="1">
      <c r="A137" s="39"/>
      <c r="B137" s="40"/>
      <c r="C137" s="205" t="s">
        <v>230</v>
      </c>
      <c r="D137" s="205" t="s">
        <v>148</v>
      </c>
      <c r="E137" s="206" t="s">
        <v>1659</v>
      </c>
      <c r="F137" s="207" t="s">
        <v>1601</v>
      </c>
      <c r="G137" s="208" t="s">
        <v>949</v>
      </c>
      <c r="H137" s="209">
        <v>5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152</v>
      </c>
      <c r="AT137" s="216" t="s">
        <v>148</v>
      </c>
      <c r="AU137" s="216" t="s">
        <v>80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152</v>
      </c>
      <c r="BM137" s="216" t="s">
        <v>906</v>
      </c>
    </row>
    <row r="138" s="2" customFormat="1" ht="16.5" customHeight="1">
      <c r="A138" s="39"/>
      <c r="B138" s="40"/>
      <c r="C138" s="205" t="s">
        <v>238</v>
      </c>
      <c r="D138" s="205" t="s">
        <v>148</v>
      </c>
      <c r="E138" s="206" t="s">
        <v>1660</v>
      </c>
      <c r="F138" s="207" t="s">
        <v>1603</v>
      </c>
      <c r="G138" s="208" t="s">
        <v>949</v>
      </c>
      <c r="H138" s="209">
        <v>8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152</v>
      </c>
      <c r="AT138" s="216" t="s">
        <v>148</v>
      </c>
      <c r="AU138" s="216" t="s">
        <v>80</v>
      </c>
      <c r="AY138" s="18" t="s">
        <v>145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152</v>
      </c>
      <c r="BM138" s="216" t="s">
        <v>914</v>
      </c>
    </row>
    <row r="139" s="2" customFormat="1" ht="16.5" customHeight="1">
      <c r="A139" s="39"/>
      <c r="B139" s="40"/>
      <c r="C139" s="205" t="s">
        <v>248</v>
      </c>
      <c r="D139" s="205" t="s">
        <v>148</v>
      </c>
      <c r="E139" s="206" t="s">
        <v>1661</v>
      </c>
      <c r="F139" s="207" t="s">
        <v>1605</v>
      </c>
      <c r="G139" s="208" t="s">
        <v>949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152</v>
      </c>
      <c r="AT139" s="216" t="s">
        <v>148</v>
      </c>
      <c r="AU139" s="216" t="s">
        <v>80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152</v>
      </c>
      <c r="BM139" s="216" t="s">
        <v>925</v>
      </c>
    </row>
    <row r="140" s="2" customFormat="1" ht="16.5" customHeight="1">
      <c r="A140" s="39"/>
      <c r="B140" s="40"/>
      <c r="C140" s="205" t="s">
        <v>254</v>
      </c>
      <c r="D140" s="205" t="s">
        <v>148</v>
      </c>
      <c r="E140" s="206" t="s">
        <v>1662</v>
      </c>
      <c r="F140" s="207" t="s">
        <v>1607</v>
      </c>
      <c r="G140" s="208" t="s">
        <v>949</v>
      </c>
      <c r="H140" s="209">
        <v>24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152</v>
      </c>
      <c r="AT140" s="216" t="s">
        <v>148</v>
      </c>
      <c r="AU140" s="216" t="s">
        <v>80</v>
      </c>
      <c r="AY140" s="18" t="s">
        <v>145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152</v>
      </c>
      <c r="BM140" s="216" t="s">
        <v>933</v>
      </c>
    </row>
    <row r="141" s="2" customFormat="1" ht="16.5" customHeight="1">
      <c r="A141" s="39"/>
      <c r="B141" s="40"/>
      <c r="C141" s="205" t="s">
        <v>8</v>
      </c>
      <c r="D141" s="205" t="s">
        <v>148</v>
      </c>
      <c r="E141" s="206" t="s">
        <v>1663</v>
      </c>
      <c r="F141" s="207" t="s">
        <v>1664</v>
      </c>
      <c r="G141" s="208" t="s">
        <v>233</v>
      </c>
      <c r="H141" s="209">
        <v>1050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152</v>
      </c>
      <c r="AT141" s="216" t="s">
        <v>148</v>
      </c>
      <c r="AU141" s="216" t="s">
        <v>80</v>
      </c>
      <c r="AY141" s="18" t="s">
        <v>145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152</v>
      </c>
      <c r="BM141" s="216" t="s">
        <v>942</v>
      </c>
    </row>
    <row r="142" s="2" customFormat="1" ht="16.5" customHeight="1">
      <c r="A142" s="39"/>
      <c r="B142" s="40"/>
      <c r="C142" s="205" t="s">
        <v>265</v>
      </c>
      <c r="D142" s="205" t="s">
        <v>148</v>
      </c>
      <c r="E142" s="206" t="s">
        <v>1665</v>
      </c>
      <c r="F142" s="207" t="s">
        <v>1666</v>
      </c>
      <c r="G142" s="208" t="s">
        <v>233</v>
      </c>
      <c r="H142" s="209">
        <v>320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152</v>
      </c>
      <c r="AT142" s="216" t="s">
        <v>148</v>
      </c>
      <c r="AU142" s="216" t="s">
        <v>80</v>
      </c>
      <c r="AY142" s="18" t="s">
        <v>145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152</v>
      </c>
      <c r="BM142" s="216" t="s">
        <v>951</v>
      </c>
    </row>
    <row r="143" s="2" customFormat="1" ht="16.5" customHeight="1">
      <c r="A143" s="39"/>
      <c r="B143" s="40"/>
      <c r="C143" s="205" t="s">
        <v>271</v>
      </c>
      <c r="D143" s="205" t="s">
        <v>148</v>
      </c>
      <c r="E143" s="206" t="s">
        <v>1667</v>
      </c>
      <c r="F143" s="207" t="s">
        <v>1668</v>
      </c>
      <c r="G143" s="208" t="s">
        <v>233</v>
      </c>
      <c r="H143" s="209">
        <v>240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152</v>
      </c>
      <c r="AT143" s="216" t="s">
        <v>148</v>
      </c>
      <c r="AU143" s="216" t="s">
        <v>80</v>
      </c>
      <c r="AY143" s="18" t="s">
        <v>145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152</v>
      </c>
      <c r="BM143" s="216" t="s">
        <v>957</v>
      </c>
    </row>
    <row r="144" s="2" customFormat="1" ht="16.5" customHeight="1">
      <c r="A144" s="39"/>
      <c r="B144" s="40"/>
      <c r="C144" s="205" t="s">
        <v>281</v>
      </c>
      <c r="D144" s="205" t="s">
        <v>148</v>
      </c>
      <c r="E144" s="206" t="s">
        <v>1669</v>
      </c>
      <c r="F144" s="207" t="s">
        <v>1670</v>
      </c>
      <c r="G144" s="208" t="s">
        <v>233</v>
      </c>
      <c r="H144" s="209">
        <v>180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152</v>
      </c>
      <c r="AT144" s="216" t="s">
        <v>148</v>
      </c>
      <c r="AU144" s="216" t="s">
        <v>80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152</v>
      </c>
      <c r="BM144" s="216" t="s">
        <v>965</v>
      </c>
    </row>
    <row r="145" s="2" customFormat="1" ht="16.5" customHeight="1">
      <c r="A145" s="39"/>
      <c r="B145" s="40"/>
      <c r="C145" s="205" t="s">
        <v>292</v>
      </c>
      <c r="D145" s="205" t="s">
        <v>148</v>
      </c>
      <c r="E145" s="206" t="s">
        <v>1671</v>
      </c>
      <c r="F145" s="207" t="s">
        <v>1672</v>
      </c>
      <c r="G145" s="208" t="s">
        <v>233</v>
      </c>
      <c r="H145" s="209">
        <v>10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152</v>
      </c>
      <c r="AT145" s="216" t="s">
        <v>148</v>
      </c>
      <c r="AU145" s="216" t="s">
        <v>80</v>
      </c>
      <c r="AY145" s="18" t="s">
        <v>145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152</v>
      </c>
      <c r="BM145" s="216" t="s">
        <v>975</v>
      </c>
    </row>
    <row r="146" s="2" customFormat="1" ht="16.5" customHeight="1">
      <c r="A146" s="39"/>
      <c r="B146" s="40"/>
      <c r="C146" s="205" t="s">
        <v>299</v>
      </c>
      <c r="D146" s="205" t="s">
        <v>148</v>
      </c>
      <c r="E146" s="206" t="s">
        <v>1673</v>
      </c>
      <c r="F146" s="207" t="s">
        <v>1619</v>
      </c>
      <c r="G146" s="208" t="s">
        <v>949</v>
      </c>
      <c r="H146" s="209">
        <v>51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152</v>
      </c>
      <c r="AT146" s="216" t="s">
        <v>148</v>
      </c>
      <c r="AU146" s="216" t="s">
        <v>80</v>
      </c>
      <c r="AY146" s="18" t="s">
        <v>145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152</v>
      </c>
      <c r="BM146" s="216" t="s">
        <v>986</v>
      </c>
    </row>
    <row r="147" s="2" customFormat="1" ht="16.5" customHeight="1">
      <c r="A147" s="39"/>
      <c r="B147" s="40"/>
      <c r="C147" s="205" t="s">
        <v>7</v>
      </c>
      <c r="D147" s="205" t="s">
        <v>148</v>
      </c>
      <c r="E147" s="206" t="s">
        <v>1674</v>
      </c>
      <c r="F147" s="207" t="s">
        <v>1621</v>
      </c>
      <c r="G147" s="208" t="s">
        <v>949</v>
      </c>
      <c r="H147" s="209">
        <v>51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152</v>
      </c>
      <c r="AT147" s="216" t="s">
        <v>148</v>
      </c>
      <c r="AU147" s="216" t="s">
        <v>80</v>
      </c>
      <c r="AY147" s="18" t="s">
        <v>145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152</v>
      </c>
      <c r="BM147" s="216" t="s">
        <v>999</v>
      </c>
    </row>
    <row r="148" s="2" customFormat="1" ht="16.5" customHeight="1">
      <c r="A148" s="39"/>
      <c r="B148" s="40"/>
      <c r="C148" s="205" t="s">
        <v>315</v>
      </c>
      <c r="D148" s="205" t="s">
        <v>148</v>
      </c>
      <c r="E148" s="206" t="s">
        <v>1675</v>
      </c>
      <c r="F148" s="207" t="s">
        <v>1623</v>
      </c>
      <c r="G148" s="208" t="s">
        <v>949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80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1010</v>
      </c>
    </row>
    <row r="149" s="2" customFormat="1" ht="16.5" customHeight="1">
      <c r="A149" s="39"/>
      <c r="B149" s="40"/>
      <c r="C149" s="205" t="s">
        <v>323</v>
      </c>
      <c r="D149" s="205" t="s">
        <v>148</v>
      </c>
      <c r="E149" s="206" t="s">
        <v>1676</v>
      </c>
      <c r="F149" s="207" t="s">
        <v>1625</v>
      </c>
      <c r="G149" s="208" t="s">
        <v>949</v>
      </c>
      <c r="H149" s="209">
        <v>200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152</v>
      </c>
      <c r="AT149" s="216" t="s">
        <v>148</v>
      </c>
      <c r="AU149" s="216" t="s">
        <v>80</v>
      </c>
      <c r="AY149" s="18" t="s">
        <v>145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152</v>
      </c>
      <c r="BM149" s="216" t="s">
        <v>1021</v>
      </c>
    </row>
    <row r="150" s="2" customFormat="1" ht="16.5" customHeight="1">
      <c r="A150" s="39"/>
      <c r="B150" s="40"/>
      <c r="C150" s="205" t="s">
        <v>330</v>
      </c>
      <c r="D150" s="205" t="s">
        <v>148</v>
      </c>
      <c r="E150" s="206" t="s">
        <v>1677</v>
      </c>
      <c r="F150" s="207" t="s">
        <v>1627</v>
      </c>
      <c r="G150" s="208" t="s">
        <v>949</v>
      </c>
      <c r="H150" s="209">
        <v>300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152</v>
      </c>
      <c r="AT150" s="216" t="s">
        <v>148</v>
      </c>
      <c r="AU150" s="216" t="s">
        <v>80</v>
      </c>
      <c r="AY150" s="18" t="s">
        <v>145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152</v>
      </c>
      <c r="BM150" s="216" t="s">
        <v>1033</v>
      </c>
    </row>
    <row r="151" s="2" customFormat="1" ht="16.5" customHeight="1">
      <c r="A151" s="39"/>
      <c r="B151" s="40"/>
      <c r="C151" s="205" t="s">
        <v>336</v>
      </c>
      <c r="D151" s="205" t="s">
        <v>148</v>
      </c>
      <c r="E151" s="206" t="s">
        <v>1678</v>
      </c>
      <c r="F151" s="207" t="s">
        <v>1631</v>
      </c>
      <c r="G151" s="208" t="s">
        <v>949</v>
      </c>
      <c r="H151" s="209">
        <v>9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152</v>
      </c>
      <c r="AT151" s="216" t="s">
        <v>148</v>
      </c>
      <c r="AU151" s="216" t="s">
        <v>80</v>
      </c>
      <c r="AY151" s="18" t="s">
        <v>145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152</v>
      </c>
      <c r="BM151" s="216" t="s">
        <v>1043</v>
      </c>
    </row>
    <row r="152" s="12" customFormat="1" ht="25.92" customHeight="1">
      <c r="A152" s="12"/>
      <c r="B152" s="189"/>
      <c r="C152" s="190"/>
      <c r="D152" s="191" t="s">
        <v>71</v>
      </c>
      <c r="E152" s="192" t="s">
        <v>696</v>
      </c>
      <c r="F152" s="192" t="s">
        <v>1679</v>
      </c>
      <c r="G152" s="190"/>
      <c r="H152" s="190"/>
      <c r="I152" s="193"/>
      <c r="J152" s="194">
        <f>BK152</f>
        <v>0</v>
      </c>
      <c r="K152" s="190"/>
      <c r="L152" s="195"/>
      <c r="M152" s="196"/>
      <c r="N152" s="197"/>
      <c r="O152" s="197"/>
      <c r="P152" s="198">
        <f>SUM(P153:P189)</f>
        <v>0</v>
      </c>
      <c r="Q152" s="197"/>
      <c r="R152" s="198">
        <f>SUM(R153:R189)</f>
        <v>0</v>
      </c>
      <c r="S152" s="197"/>
      <c r="T152" s="199">
        <f>SUM(T153:T189)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80</v>
      </c>
      <c r="AT152" s="201" t="s">
        <v>71</v>
      </c>
      <c r="AU152" s="201" t="s">
        <v>72</v>
      </c>
      <c r="AY152" s="200" t="s">
        <v>145</v>
      </c>
      <c r="BK152" s="202">
        <f>SUM(BK153:BK189)</f>
        <v>0</v>
      </c>
    </row>
    <row r="153" s="2" customFormat="1" ht="21.75" customHeight="1">
      <c r="A153" s="39"/>
      <c r="B153" s="40"/>
      <c r="C153" s="205" t="s">
        <v>80</v>
      </c>
      <c r="D153" s="205" t="s">
        <v>148</v>
      </c>
      <c r="E153" s="206" t="s">
        <v>1680</v>
      </c>
      <c r="F153" s="207" t="s">
        <v>1681</v>
      </c>
      <c r="G153" s="208" t="s">
        <v>1575</v>
      </c>
      <c r="H153" s="209">
        <v>16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152</v>
      </c>
      <c r="AT153" s="216" t="s">
        <v>148</v>
      </c>
      <c r="AU153" s="216" t="s">
        <v>80</v>
      </c>
      <c r="AY153" s="18" t="s">
        <v>145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152</v>
      </c>
      <c r="BM153" s="216" t="s">
        <v>1063</v>
      </c>
    </row>
    <row r="154" s="2" customFormat="1">
      <c r="A154" s="39"/>
      <c r="B154" s="40"/>
      <c r="C154" s="41"/>
      <c r="D154" s="225" t="s">
        <v>1682</v>
      </c>
      <c r="E154" s="41"/>
      <c r="F154" s="275" t="s">
        <v>1683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1682</v>
      </c>
      <c r="AU154" s="18" t="s">
        <v>80</v>
      </c>
    </row>
    <row r="155" s="2" customFormat="1" ht="16.5" customHeight="1">
      <c r="A155" s="39"/>
      <c r="B155" s="40"/>
      <c r="C155" s="205" t="s">
        <v>82</v>
      </c>
      <c r="D155" s="205" t="s">
        <v>148</v>
      </c>
      <c r="E155" s="206" t="s">
        <v>1684</v>
      </c>
      <c r="F155" s="207" t="s">
        <v>1685</v>
      </c>
      <c r="G155" s="208" t="s">
        <v>1575</v>
      </c>
      <c r="H155" s="209">
        <v>8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152</v>
      </c>
      <c r="AT155" s="216" t="s">
        <v>148</v>
      </c>
      <c r="AU155" s="216" t="s">
        <v>80</v>
      </c>
      <c r="AY155" s="18" t="s">
        <v>145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152</v>
      </c>
      <c r="BM155" s="216" t="s">
        <v>1073</v>
      </c>
    </row>
    <row r="156" s="2" customFormat="1" ht="16.5" customHeight="1">
      <c r="A156" s="39"/>
      <c r="B156" s="40"/>
      <c r="C156" s="205" t="s">
        <v>163</v>
      </c>
      <c r="D156" s="205" t="s">
        <v>148</v>
      </c>
      <c r="E156" s="206" t="s">
        <v>1686</v>
      </c>
      <c r="F156" s="207" t="s">
        <v>1687</v>
      </c>
      <c r="G156" s="208" t="s">
        <v>1575</v>
      </c>
      <c r="H156" s="209">
        <v>8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152</v>
      </c>
      <c r="AT156" s="216" t="s">
        <v>148</v>
      </c>
      <c r="AU156" s="216" t="s">
        <v>80</v>
      </c>
      <c r="AY156" s="18" t="s">
        <v>145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152</v>
      </c>
      <c r="BM156" s="216" t="s">
        <v>1084</v>
      </c>
    </row>
    <row r="157" s="2" customFormat="1" ht="21.75" customHeight="1">
      <c r="A157" s="39"/>
      <c r="B157" s="40"/>
      <c r="C157" s="205" t="s">
        <v>152</v>
      </c>
      <c r="D157" s="205" t="s">
        <v>148</v>
      </c>
      <c r="E157" s="206" t="s">
        <v>1688</v>
      </c>
      <c r="F157" s="207" t="s">
        <v>1689</v>
      </c>
      <c r="G157" s="208" t="s">
        <v>1575</v>
      </c>
      <c r="H157" s="209">
        <v>8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152</v>
      </c>
      <c r="AT157" s="216" t="s">
        <v>148</v>
      </c>
      <c r="AU157" s="216" t="s">
        <v>80</v>
      </c>
      <c r="AY157" s="18" t="s">
        <v>145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152</v>
      </c>
      <c r="BM157" s="216" t="s">
        <v>1096</v>
      </c>
    </row>
    <row r="158" s="2" customFormat="1" ht="16.5" customHeight="1">
      <c r="A158" s="39"/>
      <c r="B158" s="40"/>
      <c r="C158" s="205" t="s">
        <v>184</v>
      </c>
      <c r="D158" s="205" t="s">
        <v>148</v>
      </c>
      <c r="E158" s="206" t="s">
        <v>1690</v>
      </c>
      <c r="F158" s="207" t="s">
        <v>1691</v>
      </c>
      <c r="G158" s="208" t="s">
        <v>1575</v>
      </c>
      <c r="H158" s="209">
        <v>16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152</v>
      </c>
      <c r="AT158" s="216" t="s">
        <v>148</v>
      </c>
      <c r="AU158" s="216" t="s">
        <v>80</v>
      </c>
      <c r="AY158" s="18" t="s">
        <v>145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152</v>
      </c>
      <c r="BM158" s="216" t="s">
        <v>1108</v>
      </c>
    </row>
    <row r="159" s="2" customFormat="1" ht="16.5" customHeight="1">
      <c r="A159" s="39"/>
      <c r="B159" s="40"/>
      <c r="C159" s="205" t="s">
        <v>191</v>
      </c>
      <c r="D159" s="205" t="s">
        <v>148</v>
      </c>
      <c r="E159" s="206" t="s">
        <v>1692</v>
      </c>
      <c r="F159" s="207" t="s">
        <v>1693</v>
      </c>
      <c r="G159" s="208" t="s">
        <v>1575</v>
      </c>
      <c r="H159" s="209">
        <v>4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152</v>
      </c>
      <c r="AT159" s="216" t="s">
        <v>148</v>
      </c>
      <c r="AU159" s="216" t="s">
        <v>80</v>
      </c>
      <c r="AY159" s="18" t="s">
        <v>145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152</v>
      </c>
      <c r="BM159" s="216" t="s">
        <v>1141</v>
      </c>
    </row>
    <row r="160" s="2" customFormat="1" ht="16.5" customHeight="1">
      <c r="A160" s="39"/>
      <c r="B160" s="40"/>
      <c r="C160" s="205" t="s">
        <v>200</v>
      </c>
      <c r="D160" s="205" t="s">
        <v>148</v>
      </c>
      <c r="E160" s="206" t="s">
        <v>1694</v>
      </c>
      <c r="F160" s="207" t="s">
        <v>1695</v>
      </c>
      <c r="G160" s="208" t="s">
        <v>949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152</v>
      </c>
      <c r="AT160" s="216" t="s">
        <v>148</v>
      </c>
      <c r="AU160" s="216" t="s">
        <v>80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152</v>
      </c>
      <c r="BM160" s="216" t="s">
        <v>1152</v>
      </c>
    </row>
    <row r="161" s="2" customFormat="1" ht="16.5" customHeight="1">
      <c r="A161" s="39"/>
      <c r="B161" s="40"/>
      <c r="C161" s="205" t="s">
        <v>211</v>
      </c>
      <c r="D161" s="205" t="s">
        <v>148</v>
      </c>
      <c r="E161" s="206" t="s">
        <v>1696</v>
      </c>
      <c r="F161" s="207" t="s">
        <v>1697</v>
      </c>
      <c r="G161" s="208" t="s">
        <v>949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152</v>
      </c>
      <c r="AT161" s="216" t="s">
        <v>148</v>
      </c>
      <c r="AU161" s="216" t="s">
        <v>80</v>
      </c>
      <c r="AY161" s="18" t="s">
        <v>145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152</v>
      </c>
      <c r="BM161" s="216" t="s">
        <v>1164</v>
      </c>
    </row>
    <row r="162" s="2" customFormat="1" ht="16.5" customHeight="1">
      <c r="A162" s="39"/>
      <c r="B162" s="40"/>
      <c r="C162" s="205" t="s">
        <v>146</v>
      </c>
      <c r="D162" s="205" t="s">
        <v>148</v>
      </c>
      <c r="E162" s="206" t="s">
        <v>1698</v>
      </c>
      <c r="F162" s="207" t="s">
        <v>1699</v>
      </c>
      <c r="G162" s="208" t="s">
        <v>1575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152</v>
      </c>
      <c r="AT162" s="216" t="s">
        <v>148</v>
      </c>
      <c r="AU162" s="216" t="s">
        <v>80</v>
      </c>
      <c r="AY162" s="18" t="s">
        <v>145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152</v>
      </c>
      <c r="BM162" s="216" t="s">
        <v>1184</v>
      </c>
    </row>
    <row r="163" s="2" customFormat="1" ht="16.5" customHeight="1">
      <c r="A163" s="39"/>
      <c r="B163" s="40"/>
      <c r="C163" s="205" t="s">
        <v>223</v>
      </c>
      <c r="D163" s="205" t="s">
        <v>148</v>
      </c>
      <c r="E163" s="206" t="s">
        <v>1700</v>
      </c>
      <c r="F163" s="207" t="s">
        <v>1701</v>
      </c>
      <c r="G163" s="208" t="s">
        <v>233</v>
      </c>
      <c r="H163" s="209">
        <v>3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152</v>
      </c>
      <c r="AT163" s="216" t="s">
        <v>148</v>
      </c>
      <c r="AU163" s="216" t="s">
        <v>80</v>
      </c>
      <c r="AY163" s="18" t="s">
        <v>145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152</v>
      </c>
      <c r="BM163" s="216" t="s">
        <v>1194</v>
      </c>
    </row>
    <row r="164" s="2" customFormat="1" ht="16.5" customHeight="1">
      <c r="A164" s="39"/>
      <c r="B164" s="40"/>
      <c r="C164" s="205" t="s">
        <v>230</v>
      </c>
      <c r="D164" s="205" t="s">
        <v>148</v>
      </c>
      <c r="E164" s="206" t="s">
        <v>1702</v>
      </c>
      <c r="F164" s="207" t="s">
        <v>1703</v>
      </c>
      <c r="G164" s="208" t="s">
        <v>233</v>
      </c>
      <c r="H164" s="209">
        <v>110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152</v>
      </c>
      <c r="AT164" s="216" t="s">
        <v>148</v>
      </c>
      <c r="AU164" s="216" t="s">
        <v>80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152</v>
      </c>
      <c r="BM164" s="216" t="s">
        <v>1209</v>
      </c>
    </row>
    <row r="165" s="2" customFormat="1" ht="16.5" customHeight="1">
      <c r="A165" s="39"/>
      <c r="B165" s="40"/>
      <c r="C165" s="205" t="s">
        <v>238</v>
      </c>
      <c r="D165" s="205" t="s">
        <v>148</v>
      </c>
      <c r="E165" s="206" t="s">
        <v>1704</v>
      </c>
      <c r="F165" s="207" t="s">
        <v>1705</v>
      </c>
      <c r="G165" s="208" t="s">
        <v>233</v>
      </c>
      <c r="H165" s="209">
        <v>330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152</v>
      </c>
      <c r="AT165" s="216" t="s">
        <v>148</v>
      </c>
      <c r="AU165" s="216" t="s">
        <v>80</v>
      </c>
      <c r="AY165" s="18" t="s">
        <v>145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152</v>
      </c>
      <c r="BM165" s="216" t="s">
        <v>1219</v>
      </c>
    </row>
    <row r="166" s="2" customFormat="1" ht="16.5" customHeight="1">
      <c r="A166" s="39"/>
      <c r="B166" s="40"/>
      <c r="C166" s="205" t="s">
        <v>248</v>
      </c>
      <c r="D166" s="205" t="s">
        <v>148</v>
      </c>
      <c r="E166" s="206" t="s">
        <v>1706</v>
      </c>
      <c r="F166" s="207" t="s">
        <v>1707</v>
      </c>
      <c r="G166" s="208" t="s">
        <v>949</v>
      </c>
      <c r="H166" s="209">
        <v>136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152</v>
      </c>
      <c r="AT166" s="216" t="s">
        <v>148</v>
      </c>
      <c r="AU166" s="216" t="s">
        <v>80</v>
      </c>
      <c r="AY166" s="18" t="s">
        <v>145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152</v>
      </c>
      <c r="BM166" s="216" t="s">
        <v>1233</v>
      </c>
    </row>
    <row r="167" s="2" customFormat="1" ht="16.5" customHeight="1">
      <c r="A167" s="39"/>
      <c r="B167" s="40"/>
      <c r="C167" s="205" t="s">
        <v>254</v>
      </c>
      <c r="D167" s="205" t="s">
        <v>148</v>
      </c>
      <c r="E167" s="206" t="s">
        <v>1708</v>
      </c>
      <c r="F167" s="207" t="s">
        <v>1709</v>
      </c>
      <c r="G167" s="208" t="s">
        <v>949</v>
      </c>
      <c r="H167" s="209">
        <v>24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152</v>
      </c>
      <c r="AT167" s="216" t="s">
        <v>148</v>
      </c>
      <c r="AU167" s="216" t="s">
        <v>80</v>
      </c>
      <c r="AY167" s="18" t="s">
        <v>145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152</v>
      </c>
      <c r="BM167" s="216" t="s">
        <v>1261</v>
      </c>
    </row>
    <row r="168" s="2" customFormat="1" ht="16.5" customHeight="1">
      <c r="A168" s="39"/>
      <c r="B168" s="40"/>
      <c r="C168" s="205" t="s">
        <v>8</v>
      </c>
      <c r="D168" s="205" t="s">
        <v>148</v>
      </c>
      <c r="E168" s="206" t="s">
        <v>1710</v>
      </c>
      <c r="F168" s="207" t="s">
        <v>1711</v>
      </c>
      <c r="G168" s="208" t="s">
        <v>949</v>
      </c>
      <c r="H168" s="209">
        <v>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152</v>
      </c>
      <c r="AT168" s="216" t="s">
        <v>148</v>
      </c>
      <c r="AU168" s="216" t="s">
        <v>80</v>
      </c>
      <c r="AY168" s="18" t="s">
        <v>145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152</v>
      </c>
      <c r="BM168" s="216" t="s">
        <v>1382</v>
      </c>
    </row>
    <row r="169" s="2" customFormat="1" ht="16.5" customHeight="1">
      <c r="A169" s="39"/>
      <c r="B169" s="40"/>
      <c r="C169" s="205" t="s">
        <v>265</v>
      </c>
      <c r="D169" s="205" t="s">
        <v>148</v>
      </c>
      <c r="E169" s="206" t="s">
        <v>1712</v>
      </c>
      <c r="F169" s="207" t="s">
        <v>1713</v>
      </c>
      <c r="G169" s="208" t="s">
        <v>949</v>
      </c>
      <c r="H169" s="209">
        <v>2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152</v>
      </c>
      <c r="AT169" s="216" t="s">
        <v>148</v>
      </c>
      <c r="AU169" s="216" t="s">
        <v>80</v>
      </c>
      <c r="AY169" s="18" t="s">
        <v>145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152</v>
      </c>
      <c r="BM169" s="216" t="s">
        <v>1383</v>
      </c>
    </row>
    <row r="170" s="2" customFormat="1" ht="16.5" customHeight="1">
      <c r="A170" s="39"/>
      <c r="B170" s="40"/>
      <c r="C170" s="205" t="s">
        <v>271</v>
      </c>
      <c r="D170" s="205" t="s">
        <v>148</v>
      </c>
      <c r="E170" s="206" t="s">
        <v>1714</v>
      </c>
      <c r="F170" s="207" t="s">
        <v>1715</v>
      </c>
      <c r="G170" s="208" t="s">
        <v>1716</v>
      </c>
      <c r="H170" s="209">
        <v>9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152</v>
      </c>
      <c r="AT170" s="216" t="s">
        <v>148</v>
      </c>
      <c r="AU170" s="216" t="s">
        <v>80</v>
      </c>
      <c r="AY170" s="18" t="s">
        <v>145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152</v>
      </c>
      <c r="BM170" s="216" t="s">
        <v>1384</v>
      </c>
    </row>
    <row r="171" s="2" customFormat="1" ht="16.5" customHeight="1">
      <c r="A171" s="39"/>
      <c r="B171" s="40"/>
      <c r="C171" s="205" t="s">
        <v>281</v>
      </c>
      <c r="D171" s="205" t="s">
        <v>148</v>
      </c>
      <c r="E171" s="206" t="s">
        <v>1717</v>
      </c>
      <c r="F171" s="207" t="s">
        <v>1718</v>
      </c>
      <c r="G171" s="208" t="s">
        <v>949</v>
      </c>
      <c r="H171" s="209">
        <v>4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152</v>
      </c>
      <c r="AT171" s="216" t="s">
        <v>148</v>
      </c>
      <c r="AU171" s="216" t="s">
        <v>80</v>
      </c>
      <c r="AY171" s="18" t="s">
        <v>145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152</v>
      </c>
      <c r="BM171" s="216" t="s">
        <v>1385</v>
      </c>
    </row>
    <row r="172" s="2" customFormat="1" ht="16.5" customHeight="1">
      <c r="A172" s="39"/>
      <c r="B172" s="40"/>
      <c r="C172" s="205" t="s">
        <v>292</v>
      </c>
      <c r="D172" s="205" t="s">
        <v>148</v>
      </c>
      <c r="E172" s="206" t="s">
        <v>1608</v>
      </c>
      <c r="F172" s="207" t="s">
        <v>1609</v>
      </c>
      <c r="G172" s="208" t="s">
        <v>233</v>
      </c>
      <c r="H172" s="209">
        <v>120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152</v>
      </c>
      <c r="AT172" s="216" t="s">
        <v>148</v>
      </c>
      <c r="AU172" s="216" t="s">
        <v>80</v>
      </c>
      <c r="AY172" s="18" t="s">
        <v>145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152</v>
      </c>
      <c r="BM172" s="216" t="s">
        <v>1386</v>
      </c>
    </row>
    <row r="173" s="2" customFormat="1" ht="16.5" customHeight="1">
      <c r="A173" s="39"/>
      <c r="B173" s="40"/>
      <c r="C173" s="205" t="s">
        <v>299</v>
      </c>
      <c r="D173" s="205" t="s">
        <v>148</v>
      </c>
      <c r="E173" s="206" t="s">
        <v>1719</v>
      </c>
      <c r="F173" s="207" t="s">
        <v>1720</v>
      </c>
      <c r="G173" s="208" t="s">
        <v>233</v>
      </c>
      <c r="H173" s="209">
        <v>70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152</v>
      </c>
      <c r="AT173" s="216" t="s">
        <v>148</v>
      </c>
      <c r="AU173" s="216" t="s">
        <v>80</v>
      </c>
      <c r="AY173" s="18" t="s">
        <v>145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152</v>
      </c>
      <c r="BM173" s="216" t="s">
        <v>1387</v>
      </c>
    </row>
    <row r="174" s="2" customFormat="1" ht="16.5" customHeight="1">
      <c r="A174" s="39"/>
      <c r="B174" s="40"/>
      <c r="C174" s="205" t="s">
        <v>7</v>
      </c>
      <c r="D174" s="205" t="s">
        <v>148</v>
      </c>
      <c r="E174" s="206" t="s">
        <v>1721</v>
      </c>
      <c r="F174" s="207" t="s">
        <v>1722</v>
      </c>
      <c r="G174" s="208" t="s">
        <v>233</v>
      </c>
      <c r="H174" s="209">
        <v>120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152</v>
      </c>
      <c r="AT174" s="216" t="s">
        <v>148</v>
      </c>
      <c r="AU174" s="216" t="s">
        <v>80</v>
      </c>
      <c r="AY174" s="18" t="s">
        <v>145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152</v>
      </c>
      <c r="BM174" s="216" t="s">
        <v>1388</v>
      </c>
    </row>
    <row r="175" s="2" customFormat="1" ht="16.5" customHeight="1">
      <c r="A175" s="39"/>
      <c r="B175" s="40"/>
      <c r="C175" s="205" t="s">
        <v>315</v>
      </c>
      <c r="D175" s="205" t="s">
        <v>148</v>
      </c>
      <c r="E175" s="206" t="s">
        <v>1723</v>
      </c>
      <c r="F175" s="207" t="s">
        <v>1724</v>
      </c>
      <c r="G175" s="208" t="s">
        <v>233</v>
      </c>
      <c r="H175" s="209">
        <v>2040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152</v>
      </c>
      <c r="AT175" s="216" t="s">
        <v>148</v>
      </c>
      <c r="AU175" s="216" t="s">
        <v>80</v>
      </c>
      <c r="AY175" s="18" t="s">
        <v>145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152</v>
      </c>
      <c r="BM175" s="216" t="s">
        <v>1389</v>
      </c>
    </row>
    <row r="176" s="2" customFormat="1" ht="16.5" customHeight="1">
      <c r="A176" s="39"/>
      <c r="B176" s="40"/>
      <c r="C176" s="205" t="s">
        <v>323</v>
      </c>
      <c r="D176" s="205" t="s">
        <v>148</v>
      </c>
      <c r="E176" s="206" t="s">
        <v>1725</v>
      </c>
      <c r="F176" s="207" t="s">
        <v>1726</v>
      </c>
      <c r="G176" s="208" t="s">
        <v>233</v>
      </c>
      <c r="H176" s="209">
        <v>210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152</v>
      </c>
      <c r="AT176" s="216" t="s">
        <v>148</v>
      </c>
      <c r="AU176" s="216" t="s">
        <v>80</v>
      </c>
      <c r="AY176" s="18" t="s">
        <v>145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152</v>
      </c>
      <c r="BM176" s="216" t="s">
        <v>1390</v>
      </c>
    </row>
    <row r="177" s="2" customFormat="1" ht="16.5" customHeight="1">
      <c r="A177" s="39"/>
      <c r="B177" s="40"/>
      <c r="C177" s="205" t="s">
        <v>330</v>
      </c>
      <c r="D177" s="205" t="s">
        <v>148</v>
      </c>
      <c r="E177" s="206" t="s">
        <v>1614</v>
      </c>
      <c r="F177" s="207" t="s">
        <v>1615</v>
      </c>
      <c r="G177" s="208" t="s">
        <v>233</v>
      </c>
      <c r="H177" s="209">
        <v>340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152</v>
      </c>
      <c r="AT177" s="216" t="s">
        <v>148</v>
      </c>
      <c r="AU177" s="216" t="s">
        <v>80</v>
      </c>
      <c r="AY177" s="18" t="s">
        <v>145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152</v>
      </c>
      <c r="BM177" s="216" t="s">
        <v>1393</v>
      </c>
    </row>
    <row r="178" s="2" customFormat="1" ht="16.5" customHeight="1">
      <c r="A178" s="39"/>
      <c r="B178" s="40"/>
      <c r="C178" s="205" t="s">
        <v>336</v>
      </c>
      <c r="D178" s="205" t="s">
        <v>148</v>
      </c>
      <c r="E178" s="206" t="s">
        <v>1727</v>
      </c>
      <c r="F178" s="207" t="s">
        <v>1728</v>
      </c>
      <c r="G178" s="208" t="s">
        <v>233</v>
      </c>
      <c r="H178" s="209">
        <v>210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152</v>
      </c>
      <c r="AT178" s="216" t="s">
        <v>148</v>
      </c>
      <c r="AU178" s="216" t="s">
        <v>80</v>
      </c>
      <c r="AY178" s="18" t="s">
        <v>145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152</v>
      </c>
      <c r="BM178" s="216" t="s">
        <v>1394</v>
      </c>
    </row>
    <row r="179" s="2" customFormat="1" ht="16.5" customHeight="1">
      <c r="A179" s="39"/>
      <c r="B179" s="40"/>
      <c r="C179" s="205" t="s">
        <v>345</v>
      </c>
      <c r="D179" s="205" t="s">
        <v>148</v>
      </c>
      <c r="E179" s="206" t="s">
        <v>1616</v>
      </c>
      <c r="F179" s="207" t="s">
        <v>1617</v>
      </c>
      <c r="G179" s="208" t="s">
        <v>233</v>
      </c>
      <c r="H179" s="209">
        <v>210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152</v>
      </c>
      <c r="AT179" s="216" t="s">
        <v>148</v>
      </c>
      <c r="AU179" s="216" t="s">
        <v>80</v>
      </c>
      <c r="AY179" s="18" t="s">
        <v>145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152</v>
      </c>
      <c r="BM179" s="216" t="s">
        <v>1395</v>
      </c>
    </row>
    <row r="180" s="2" customFormat="1" ht="16.5" customHeight="1">
      <c r="A180" s="39"/>
      <c r="B180" s="40"/>
      <c r="C180" s="205" t="s">
        <v>351</v>
      </c>
      <c r="D180" s="205" t="s">
        <v>148</v>
      </c>
      <c r="E180" s="206" t="s">
        <v>1729</v>
      </c>
      <c r="F180" s="207" t="s">
        <v>1730</v>
      </c>
      <c r="G180" s="208" t="s">
        <v>233</v>
      </c>
      <c r="H180" s="209">
        <v>145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152</v>
      </c>
      <c r="AT180" s="216" t="s">
        <v>148</v>
      </c>
      <c r="AU180" s="216" t="s">
        <v>80</v>
      </c>
      <c r="AY180" s="18" t="s">
        <v>145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152</v>
      </c>
      <c r="BM180" s="216" t="s">
        <v>1396</v>
      </c>
    </row>
    <row r="181" s="2" customFormat="1" ht="16.5" customHeight="1">
      <c r="A181" s="39"/>
      <c r="B181" s="40"/>
      <c r="C181" s="205" t="s">
        <v>360</v>
      </c>
      <c r="D181" s="205" t="s">
        <v>148</v>
      </c>
      <c r="E181" s="206" t="s">
        <v>1618</v>
      </c>
      <c r="F181" s="207" t="s">
        <v>1619</v>
      </c>
      <c r="G181" s="208" t="s">
        <v>949</v>
      </c>
      <c r="H181" s="209">
        <v>142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152</v>
      </c>
      <c r="AT181" s="216" t="s">
        <v>148</v>
      </c>
      <c r="AU181" s="216" t="s">
        <v>80</v>
      </c>
      <c r="AY181" s="18" t="s">
        <v>145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152</v>
      </c>
      <c r="BM181" s="216" t="s">
        <v>1397</v>
      </c>
    </row>
    <row r="182" s="2" customFormat="1" ht="16.5" customHeight="1">
      <c r="A182" s="39"/>
      <c r="B182" s="40"/>
      <c r="C182" s="205" t="s">
        <v>531</v>
      </c>
      <c r="D182" s="205" t="s">
        <v>148</v>
      </c>
      <c r="E182" s="206" t="s">
        <v>1620</v>
      </c>
      <c r="F182" s="207" t="s">
        <v>1621</v>
      </c>
      <c r="G182" s="208" t="s">
        <v>949</v>
      </c>
      <c r="H182" s="209">
        <v>85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152</v>
      </c>
      <c r="AT182" s="216" t="s">
        <v>148</v>
      </c>
      <c r="AU182" s="216" t="s">
        <v>80</v>
      </c>
      <c r="AY182" s="18" t="s">
        <v>145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152</v>
      </c>
      <c r="BM182" s="216" t="s">
        <v>1398</v>
      </c>
    </row>
    <row r="183" s="2" customFormat="1" ht="16.5" customHeight="1">
      <c r="A183" s="39"/>
      <c r="B183" s="40"/>
      <c r="C183" s="205" t="s">
        <v>538</v>
      </c>
      <c r="D183" s="205" t="s">
        <v>148</v>
      </c>
      <c r="E183" s="206" t="s">
        <v>1622</v>
      </c>
      <c r="F183" s="207" t="s">
        <v>1623</v>
      </c>
      <c r="G183" s="208" t="s">
        <v>949</v>
      </c>
      <c r="H183" s="209">
        <v>18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152</v>
      </c>
      <c r="AT183" s="216" t="s">
        <v>148</v>
      </c>
      <c r="AU183" s="216" t="s">
        <v>80</v>
      </c>
      <c r="AY183" s="18" t="s">
        <v>145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152</v>
      </c>
      <c r="BM183" s="216" t="s">
        <v>1399</v>
      </c>
    </row>
    <row r="184" s="2" customFormat="1" ht="16.5" customHeight="1">
      <c r="A184" s="39"/>
      <c r="B184" s="40"/>
      <c r="C184" s="205" t="s">
        <v>549</v>
      </c>
      <c r="D184" s="205" t="s">
        <v>148</v>
      </c>
      <c r="E184" s="206" t="s">
        <v>1731</v>
      </c>
      <c r="F184" s="207" t="s">
        <v>1732</v>
      </c>
      <c r="G184" s="208" t="s">
        <v>949</v>
      </c>
      <c r="H184" s="209">
        <v>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152</v>
      </c>
      <c r="AT184" s="216" t="s">
        <v>148</v>
      </c>
      <c r="AU184" s="216" t="s">
        <v>80</v>
      </c>
      <c r="AY184" s="18" t="s">
        <v>145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152</v>
      </c>
      <c r="BM184" s="216" t="s">
        <v>1400</v>
      </c>
    </row>
    <row r="185" s="2" customFormat="1" ht="16.5" customHeight="1">
      <c r="A185" s="39"/>
      <c r="B185" s="40"/>
      <c r="C185" s="205" t="s">
        <v>556</v>
      </c>
      <c r="D185" s="205" t="s">
        <v>148</v>
      </c>
      <c r="E185" s="206" t="s">
        <v>1626</v>
      </c>
      <c r="F185" s="207" t="s">
        <v>1627</v>
      </c>
      <c r="G185" s="208" t="s">
        <v>949</v>
      </c>
      <c r="H185" s="209">
        <v>450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152</v>
      </c>
      <c r="AT185" s="216" t="s">
        <v>148</v>
      </c>
      <c r="AU185" s="216" t="s">
        <v>80</v>
      </c>
      <c r="AY185" s="18" t="s">
        <v>145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152</v>
      </c>
      <c r="BM185" s="216" t="s">
        <v>1401</v>
      </c>
    </row>
    <row r="186" s="2" customFormat="1" ht="16.5" customHeight="1">
      <c r="A186" s="39"/>
      <c r="B186" s="40"/>
      <c r="C186" s="205" t="s">
        <v>563</v>
      </c>
      <c r="D186" s="205" t="s">
        <v>148</v>
      </c>
      <c r="E186" s="206" t="s">
        <v>1628</v>
      </c>
      <c r="F186" s="207" t="s">
        <v>1629</v>
      </c>
      <c r="G186" s="208" t="s">
        <v>949</v>
      </c>
      <c r="H186" s="209">
        <v>65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152</v>
      </c>
      <c r="AT186" s="216" t="s">
        <v>148</v>
      </c>
      <c r="AU186" s="216" t="s">
        <v>80</v>
      </c>
      <c r="AY186" s="18" t="s">
        <v>145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152</v>
      </c>
      <c r="BM186" s="216" t="s">
        <v>1404</v>
      </c>
    </row>
    <row r="187" s="2" customFormat="1" ht="16.5" customHeight="1">
      <c r="A187" s="39"/>
      <c r="B187" s="40"/>
      <c r="C187" s="205" t="s">
        <v>569</v>
      </c>
      <c r="D187" s="205" t="s">
        <v>148</v>
      </c>
      <c r="E187" s="206" t="s">
        <v>1733</v>
      </c>
      <c r="F187" s="207" t="s">
        <v>1734</v>
      </c>
      <c r="G187" s="208" t="s">
        <v>949</v>
      </c>
      <c r="H187" s="209">
        <v>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152</v>
      </c>
      <c r="AT187" s="216" t="s">
        <v>148</v>
      </c>
      <c r="AU187" s="216" t="s">
        <v>80</v>
      </c>
      <c r="AY187" s="18" t="s">
        <v>145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152</v>
      </c>
      <c r="BM187" s="216" t="s">
        <v>1407</v>
      </c>
    </row>
    <row r="188" s="2" customFormat="1" ht="16.5" customHeight="1">
      <c r="A188" s="39"/>
      <c r="B188" s="40"/>
      <c r="C188" s="205" t="s">
        <v>574</v>
      </c>
      <c r="D188" s="205" t="s">
        <v>148</v>
      </c>
      <c r="E188" s="206" t="s">
        <v>1735</v>
      </c>
      <c r="F188" s="207" t="s">
        <v>1736</v>
      </c>
      <c r="G188" s="208" t="s">
        <v>949</v>
      </c>
      <c r="H188" s="209">
        <v>2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152</v>
      </c>
      <c r="AT188" s="216" t="s">
        <v>148</v>
      </c>
      <c r="AU188" s="216" t="s">
        <v>80</v>
      </c>
      <c r="AY188" s="18" t="s">
        <v>145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152</v>
      </c>
      <c r="BM188" s="216" t="s">
        <v>1408</v>
      </c>
    </row>
    <row r="189" s="2" customFormat="1" ht="16.5" customHeight="1">
      <c r="A189" s="39"/>
      <c r="B189" s="40"/>
      <c r="C189" s="205" t="s">
        <v>582</v>
      </c>
      <c r="D189" s="205" t="s">
        <v>148</v>
      </c>
      <c r="E189" s="206" t="s">
        <v>1630</v>
      </c>
      <c r="F189" s="207" t="s">
        <v>1631</v>
      </c>
      <c r="G189" s="208" t="s">
        <v>949</v>
      </c>
      <c r="H189" s="209">
        <v>6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152</v>
      </c>
      <c r="AT189" s="216" t="s">
        <v>148</v>
      </c>
      <c r="AU189" s="216" t="s">
        <v>80</v>
      </c>
      <c r="AY189" s="18" t="s">
        <v>145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152</v>
      </c>
      <c r="BM189" s="216" t="s">
        <v>1409</v>
      </c>
    </row>
    <row r="190" s="12" customFormat="1" ht="25.92" customHeight="1">
      <c r="A190" s="12"/>
      <c r="B190" s="189"/>
      <c r="C190" s="190"/>
      <c r="D190" s="191" t="s">
        <v>71</v>
      </c>
      <c r="E190" s="192" t="s">
        <v>698</v>
      </c>
      <c r="F190" s="192" t="s">
        <v>1737</v>
      </c>
      <c r="G190" s="190"/>
      <c r="H190" s="190"/>
      <c r="I190" s="193"/>
      <c r="J190" s="194">
        <f>BK190</f>
        <v>0</v>
      </c>
      <c r="K190" s="190"/>
      <c r="L190" s="195"/>
      <c r="M190" s="196"/>
      <c r="N190" s="197"/>
      <c r="O190" s="197"/>
      <c r="P190" s="198">
        <f>SUM(P191:P198)</f>
        <v>0</v>
      </c>
      <c r="Q190" s="197"/>
      <c r="R190" s="198">
        <f>SUM(R191:R198)</f>
        <v>0</v>
      </c>
      <c r="S190" s="197"/>
      <c r="T190" s="199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80</v>
      </c>
      <c r="AT190" s="201" t="s">
        <v>71</v>
      </c>
      <c r="AU190" s="201" t="s">
        <v>72</v>
      </c>
      <c r="AY190" s="200" t="s">
        <v>145</v>
      </c>
      <c r="BK190" s="202">
        <f>SUM(BK191:BK198)</f>
        <v>0</v>
      </c>
    </row>
    <row r="191" s="2" customFormat="1" ht="16.5" customHeight="1">
      <c r="A191" s="39"/>
      <c r="B191" s="40"/>
      <c r="C191" s="205" t="s">
        <v>80</v>
      </c>
      <c r="D191" s="205" t="s">
        <v>148</v>
      </c>
      <c r="E191" s="206" t="s">
        <v>1633</v>
      </c>
      <c r="F191" s="207" t="s">
        <v>1634</v>
      </c>
      <c r="G191" s="208" t="s">
        <v>949</v>
      </c>
      <c r="H191" s="209">
        <v>6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152</v>
      </c>
      <c r="AT191" s="216" t="s">
        <v>148</v>
      </c>
      <c r="AU191" s="216" t="s">
        <v>80</v>
      </c>
      <c r="AY191" s="18" t="s">
        <v>145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152</v>
      </c>
      <c r="BM191" s="216" t="s">
        <v>1410</v>
      </c>
    </row>
    <row r="192" s="2" customFormat="1" ht="16.5" customHeight="1">
      <c r="A192" s="39"/>
      <c r="B192" s="40"/>
      <c r="C192" s="205" t="s">
        <v>82</v>
      </c>
      <c r="D192" s="205" t="s">
        <v>148</v>
      </c>
      <c r="E192" s="206" t="s">
        <v>1635</v>
      </c>
      <c r="F192" s="207" t="s">
        <v>1636</v>
      </c>
      <c r="G192" s="208" t="s">
        <v>949</v>
      </c>
      <c r="H192" s="209">
        <v>227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152</v>
      </c>
      <c r="AT192" s="216" t="s">
        <v>148</v>
      </c>
      <c r="AU192" s="216" t="s">
        <v>80</v>
      </c>
      <c r="AY192" s="18" t="s">
        <v>145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152</v>
      </c>
      <c r="BM192" s="216" t="s">
        <v>1413</v>
      </c>
    </row>
    <row r="193" s="2" customFormat="1" ht="16.5" customHeight="1">
      <c r="A193" s="39"/>
      <c r="B193" s="40"/>
      <c r="C193" s="205" t="s">
        <v>163</v>
      </c>
      <c r="D193" s="205" t="s">
        <v>148</v>
      </c>
      <c r="E193" s="206" t="s">
        <v>1738</v>
      </c>
      <c r="F193" s="207" t="s">
        <v>1739</v>
      </c>
      <c r="G193" s="208" t="s">
        <v>949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152</v>
      </c>
      <c r="AT193" s="216" t="s">
        <v>148</v>
      </c>
      <c r="AU193" s="216" t="s">
        <v>80</v>
      </c>
      <c r="AY193" s="18" t="s">
        <v>145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152</v>
      </c>
      <c r="BM193" s="216" t="s">
        <v>1414</v>
      </c>
    </row>
    <row r="194" s="2" customFormat="1" ht="16.5" customHeight="1">
      <c r="A194" s="39"/>
      <c r="B194" s="40"/>
      <c r="C194" s="205" t="s">
        <v>152</v>
      </c>
      <c r="D194" s="205" t="s">
        <v>148</v>
      </c>
      <c r="E194" s="206" t="s">
        <v>1740</v>
      </c>
      <c r="F194" s="207" t="s">
        <v>1741</v>
      </c>
      <c r="G194" s="208" t="s">
        <v>949</v>
      </c>
      <c r="H194" s="209">
        <v>1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152</v>
      </c>
      <c r="AT194" s="216" t="s">
        <v>148</v>
      </c>
      <c r="AU194" s="216" t="s">
        <v>80</v>
      </c>
      <c r="AY194" s="18" t="s">
        <v>145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152</v>
      </c>
      <c r="BM194" s="216" t="s">
        <v>1415</v>
      </c>
    </row>
    <row r="195" s="2" customFormat="1" ht="16.5" customHeight="1">
      <c r="A195" s="39"/>
      <c r="B195" s="40"/>
      <c r="C195" s="205" t="s">
        <v>184</v>
      </c>
      <c r="D195" s="205" t="s">
        <v>148</v>
      </c>
      <c r="E195" s="206" t="s">
        <v>1637</v>
      </c>
      <c r="F195" s="207" t="s">
        <v>1638</v>
      </c>
      <c r="G195" s="208" t="s">
        <v>233</v>
      </c>
      <c r="H195" s="209">
        <v>30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152</v>
      </c>
      <c r="AT195" s="216" t="s">
        <v>148</v>
      </c>
      <c r="AU195" s="216" t="s">
        <v>80</v>
      </c>
      <c r="AY195" s="18" t="s">
        <v>145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152</v>
      </c>
      <c r="BM195" s="216" t="s">
        <v>1416</v>
      </c>
    </row>
    <row r="196" s="2" customFormat="1" ht="16.5" customHeight="1">
      <c r="A196" s="39"/>
      <c r="B196" s="40"/>
      <c r="C196" s="205" t="s">
        <v>191</v>
      </c>
      <c r="D196" s="205" t="s">
        <v>148</v>
      </c>
      <c r="E196" s="206" t="s">
        <v>1639</v>
      </c>
      <c r="F196" s="207" t="s">
        <v>1640</v>
      </c>
      <c r="G196" s="208" t="s">
        <v>233</v>
      </c>
      <c r="H196" s="209">
        <v>30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152</v>
      </c>
      <c r="AT196" s="216" t="s">
        <v>148</v>
      </c>
      <c r="AU196" s="216" t="s">
        <v>80</v>
      </c>
      <c r="AY196" s="18" t="s">
        <v>145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152</v>
      </c>
      <c r="BM196" s="216" t="s">
        <v>1417</v>
      </c>
    </row>
    <row r="197" s="2" customFormat="1" ht="16.5" customHeight="1">
      <c r="A197" s="39"/>
      <c r="B197" s="40"/>
      <c r="C197" s="205" t="s">
        <v>200</v>
      </c>
      <c r="D197" s="205" t="s">
        <v>148</v>
      </c>
      <c r="E197" s="206" t="s">
        <v>1641</v>
      </c>
      <c r="F197" s="207" t="s">
        <v>1642</v>
      </c>
      <c r="G197" s="208" t="s">
        <v>233</v>
      </c>
      <c r="H197" s="209">
        <v>15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152</v>
      </c>
      <c r="AT197" s="216" t="s">
        <v>148</v>
      </c>
      <c r="AU197" s="216" t="s">
        <v>80</v>
      </c>
      <c r="AY197" s="18" t="s">
        <v>145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152</v>
      </c>
      <c r="BM197" s="216" t="s">
        <v>1418</v>
      </c>
    </row>
    <row r="198" s="2" customFormat="1" ht="16.5" customHeight="1">
      <c r="A198" s="39"/>
      <c r="B198" s="40"/>
      <c r="C198" s="205" t="s">
        <v>211</v>
      </c>
      <c r="D198" s="205" t="s">
        <v>148</v>
      </c>
      <c r="E198" s="206" t="s">
        <v>1643</v>
      </c>
      <c r="F198" s="207" t="s">
        <v>1644</v>
      </c>
      <c r="G198" s="208" t="s">
        <v>233</v>
      </c>
      <c r="H198" s="209">
        <v>15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152</v>
      </c>
      <c r="AT198" s="216" t="s">
        <v>148</v>
      </c>
      <c r="AU198" s="216" t="s">
        <v>80</v>
      </c>
      <c r="AY198" s="18" t="s">
        <v>145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152</v>
      </c>
      <c r="BM198" s="216" t="s">
        <v>1422</v>
      </c>
    </row>
    <row r="199" s="12" customFormat="1" ht="25.92" customHeight="1">
      <c r="A199" s="12"/>
      <c r="B199" s="189"/>
      <c r="C199" s="190"/>
      <c r="D199" s="191" t="s">
        <v>71</v>
      </c>
      <c r="E199" s="192" t="s">
        <v>964</v>
      </c>
      <c r="F199" s="192" t="s">
        <v>1742</v>
      </c>
      <c r="G199" s="190"/>
      <c r="H199" s="190"/>
      <c r="I199" s="193"/>
      <c r="J199" s="194">
        <f>BK199</f>
        <v>0</v>
      </c>
      <c r="K199" s="190"/>
      <c r="L199" s="195"/>
      <c r="M199" s="196"/>
      <c r="N199" s="197"/>
      <c r="O199" s="197"/>
      <c r="P199" s="198">
        <f>SUM(P200:P224)</f>
        <v>0</v>
      </c>
      <c r="Q199" s="197"/>
      <c r="R199" s="198">
        <f>SUM(R200:R224)</f>
        <v>0</v>
      </c>
      <c r="S199" s="197"/>
      <c r="T199" s="199">
        <f>SUM(T200:T224)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80</v>
      </c>
      <c r="AT199" s="201" t="s">
        <v>71</v>
      </c>
      <c r="AU199" s="201" t="s">
        <v>72</v>
      </c>
      <c r="AY199" s="200" t="s">
        <v>145</v>
      </c>
      <c r="BK199" s="202">
        <f>SUM(BK200:BK224)</f>
        <v>0</v>
      </c>
    </row>
    <row r="200" s="2" customFormat="1" ht="16.5" customHeight="1">
      <c r="A200" s="39"/>
      <c r="B200" s="40"/>
      <c r="C200" s="205" t="s">
        <v>80</v>
      </c>
      <c r="D200" s="205" t="s">
        <v>148</v>
      </c>
      <c r="E200" s="206" t="s">
        <v>1743</v>
      </c>
      <c r="F200" s="207" t="s">
        <v>1697</v>
      </c>
      <c r="G200" s="208" t="s">
        <v>949</v>
      </c>
      <c r="H200" s="209">
        <v>1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152</v>
      </c>
      <c r="AT200" s="216" t="s">
        <v>148</v>
      </c>
      <c r="AU200" s="216" t="s">
        <v>80</v>
      </c>
      <c r="AY200" s="18" t="s">
        <v>145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152</v>
      </c>
      <c r="BM200" s="216" t="s">
        <v>1425</v>
      </c>
    </row>
    <row r="201" s="2" customFormat="1" ht="16.5" customHeight="1">
      <c r="A201" s="39"/>
      <c r="B201" s="40"/>
      <c r="C201" s="205" t="s">
        <v>82</v>
      </c>
      <c r="D201" s="205" t="s">
        <v>148</v>
      </c>
      <c r="E201" s="206" t="s">
        <v>1744</v>
      </c>
      <c r="F201" s="207" t="s">
        <v>1699</v>
      </c>
      <c r="G201" s="208" t="s">
        <v>1745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152</v>
      </c>
      <c r="AT201" s="216" t="s">
        <v>148</v>
      </c>
      <c r="AU201" s="216" t="s">
        <v>80</v>
      </c>
      <c r="AY201" s="18" t="s">
        <v>145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152</v>
      </c>
      <c r="BM201" s="216" t="s">
        <v>1428</v>
      </c>
    </row>
    <row r="202" s="2" customFormat="1" ht="16.5" customHeight="1">
      <c r="A202" s="39"/>
      <c r="B202" s="40"/>
      <c r="C202" s="205" t="s">
        <v>163</v>
      </c>
      <c r="D202" s="205" t="s">
        <v>148</v>
      </c>
      <c r="E202" s="206" t="s">
        <v>1746</v>
      </c>
      <c r="F202" s="207" t="s">
        <v>1747</v>
      </c>
      <c r="G202" s="208" t="s">
        <v>233</v>
      </c>
      <c r="H202" s="209">
        <v>110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152</v>
      </c>
      <c r="AT202" s="216" t="s">
        <v>148</v>
      </c>
      <c r="AU202" s="216" t="s">
        <v>80</v>
      </c>
      <c r="AY202" s="18" t="s">
        <v>145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152</v>
      </c>
      <c r="BM202" s="216" t="s">
        <v>1431</v>
      </c>
    </row>
    <row r="203" s="2" customFormat="1" ht="16.5" customHeight="1">
      <c r="A203" s="39"/>
      <c r="B203" s="40"/>
      <c r="C203" s="205" t="s">
        <v>152</v>
      </c>
      <c r="D203" s="205" t="s">
        <v>148</v>
      </c>
      <c r="E203" s="206" t="s">
        <v>1748</v>
      </c>
      <c r="F203" s="207" t="s">
        <v>1749</v>
      </c>
      <c r="G203" s="208" t="s">
        <v>233</v>
      </c>
      <c r="H203" s="209">
        <v>330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152</v>
      </c>
      <c r="AT203" s="216" t="s">
        <v>148</v>
      </c>
      <c r="AU203" s="216" t="s">
        <v>80</v>
      </c>
      <c r="AY203" s="18" t="s">
        <v>145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152</v>
      </c>
      <c r="BM203" s="216" t="s">
        <v>1434</v>
      </c>
    </row>
    <row r="204" s="2" customFormat="1" ht="16.5" customHeight="1">
      <c r="A204" s="39"/>
      <c r="B204" s="40"/>
      <c r="C204" s="205" t="s">
        <v>184</v>
      </c>
      <c r="D204" s="205" t="s">
        <v>148</v>
      </c>
      <c r="E204" s="206" t="s">
        <v>1750</v>
      </c>
      <c r="F204" s="207" t="s">
        <v>1707</v>
      </c>
      <c r="G204" s="208" t="s">
        <v>949</v>
      </c>
      <c r="H204" s="209">
        <v>136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152</v>
      </c>
      <c r="AT204" s="216" t="s">
        <v>148</v>
      </c>
      <c r="AU204" s="216" t="s">
        <v>80</v>
      </c>
      <c r="AY204" s="18" t="s">
        <v>145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152</v>
      </c>
      <c r="BM204" s="216" t="s">
        <v>1435</v>
      </c>
    </row>
    <row r="205" s="2" customFormat="1" ht="16.5" customHeight="1">
      <c r="A205" s="39"/>
      <c r="B205" s="40"/>
      <c r="C205" s="205" t="s">
        <v>191</v>
      </c>
      <c r="D205" s="205" t="s">
        <v>148</v>
      </c>
      <c r="E205" s="206" t="s">
        <v>1751</v>
      </c>
      <c r="F205" s="207" t="s">
        <v>1709</v>
      </c>
      <c r="G205" s="208" t="s">
        <v>949</v>
      </c>
      <c r="H205" s="209">
        <v>24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152</v>
      </c>
      <c r="AT205" s="216" t="s">
        <v>148</v>
      </c>
      <c r="AU205" s="216" t="s">
        <v>80</v>
      </c>
      <c r="AY205" s="18" t="s">
        <v>145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152</v>
      </c>
      <c r="BM205" s="216" t="s">
        <v>1436</v>
      </c>
    </row>
    <row r="206" s="2" customFormat="1" ht="16.5" customHeight="1">
      <c r="A206" s="39"/>
      <c r="B206" s="40"/>
      <c r="C206" s="205" t="s">
        <v>200</v>
      </c>
      <c r="D206" s="205" t="s">
        <v>148</v>
      </c>
      <c r="E206" s="206" t="s">
        <v>1752</v>
      </c>
      <c r="F206" s="207" t="s">
        <v>1711</v>
      </c>
      <c r="G206" s="208" t="s">
        <v>949</v>
      </c>
      <c r="H206" s="209">
        <v>2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152</v>
      </c>
      <c r="AT206" s="216" t="s">
        <v>148</v>
      </c>
      <c r="AU206" s="216" t="s">
        <v>80</v>
      </c>
      <c r="AY206" s="18" t="s">
        <v>145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152</v>
      </c>
      <c r="BM206" s="216" t="s">
        <v>1437</v>
      </c>
    </row>
    <row r="207" s="2" customFormat="1" ht="16.5" customHeight="1">
      <c r="A207" s="39"/>
      <c r="B207" s="40"/>
      <c r="C207" s="205" t="s">
        <v>211</v>
      </c>
      <c r="D207" s="205" t="s">
        <v>148</v>
      </c>
      <c r="E207" s="206" t="s">
        <v>1753</v>
      </c>
      <c r="F207" s="207" t="s">
        <v>1713</v>
      </c>
      <c r="G207" s="208" t="s">
        <v>949</v>
      </c>
      <c r="H207" s="209">
        <v>2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152</v>
      </c>
      <c r="AT207" s="216" t="s">
        <v>148</v>
      </c>
      <c r="AU207" s="216" t="s">
        <v>80</v>
      </c>
      <c r="AY207" s="18" t="s">
        <v>145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152</v>
      </c>
      <c r="BM207" s="216" t="s">
        <v>1438</v>
      </c>
    </row>
    <row r="208" s="2" customFormat="1" ht="16.5" customHeight="1">
      <c r="A208" s="39"/>
      <c r="B208" s="40"/>
      <c r="C208" s="205" t="s">
        <v>146</v>
      </c>
      <c r="D208" s="205" t="s">
        <v>148</v>
      </c>
      <c r="E208" s="206" t="s">
        <v>1754</v>
      </c>
      <c r="F208" s="207" t="s">
        <v>1715</v>
      </c>
      <c r="G208" s="208" t="s">
        <v>1716</v>
      </c>
      <c r="H208" s="209">
        <v>9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152</v>
      </c>
      <c r="AT208" s="216" t="s">
        <v>148</v>
      </c>
      <c r="AU208" s="216" t="s">
        <v>80</v>
      </c>
      <c r="AY208" s="18" t="s">
        <v>145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152</v>
      </c>
      <c r="BM208" s="216" t="s">
        <v>1439</v>
      </c>
    </row>
    <row r="209" s="2" customFormat="1" ht="16.5" customHeight="1">
      <c r="A209" s="39"/>
      <c r="B209" s="40"/>
      <c r="C209" s="205" t="s">
        <v>223</v>
      </c>
      <c r="D209" s="205" t="s">
        <v>148</v>
      </c>
      <c r="E209" s="206" t="s">
        <v>1717</v>
      </c>
      <c r="F209" s="207" t="s">
        <v>1718</v>
      </c>
      <c r="G209" s="208" t="s">
        <v>949</v>
      </c>
      <c r="H209" s="209">
        <v>4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152</v>
      </c>
      <c r="AT209" s="216" t="s">
        <v>148</v>
      </c>
      <c r="AU209" s="216" t="s">
        <v>80</v>
      </c>
      <c r="AY209" s="18" t="s">
        <v>145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152</v>
      </c>
      <c r="BM209" s="216" t="s">
        <v>1440</v>
      </c>
    </row>
    <row r="210" s="2" customFormat="1" ht="16.5" customHeight="1">
      <c r="A210" s="39"/>
      <c r="B210" s="40"/>
      <c r="C210" s="205" t="s">
        <v>230</v>
      </c>
      <c r="D210" s="205" t="s">
        <v>148</v>
      </c>
      <c r="E210" s="206" t="s">
        <v>1663</v>
      </c>
      <c r="F210" s="207" t="s">
        <v>1664</v>
      </c>
      <c r="G210" s="208" t="s">
        <v>233</v>
      </c>
      <c r="H210" s="209">
        <v>120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152</v>
      </c>
      <c r="AT210" s="216" t="s">
        <v>148</v>
      </c>
      <c r="AU210" s="216" t="s">
        <v>80</v>
      </c>
      <c r="AY210" s="18" t="s">
        <v>145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152</v>
      </c>
      <c r="BM210" s="216" t="s">
        <v>1445</v>
      </c>
    </row>
    <row r="211" s="2" customFormat="1" ht="16.5" customHeight="1">
      <c r="A211" s="39"/>
      <c r="B211" s="40"/>
      <c r="C211" s="205" t="s">
        <v>238</v>
      </c>
      <c r="D211" s="205" t="s">
        <v>148</v>
      </c>
      <c r="E211" s="206" t="s">
        <v>1755</v>
      </c>
      <c r="F211" s="207" t="s">
        <v>1756</v>
      </c>
      <c r="G211" s="208" t="s">
        <v>233</v>
      </c>
      <c r="H211" s="209">
        <v>70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152</v>
      </c>
      <c r="AT211" s="216" t="s">
        <v>148</v>
      </c>
      <c r="AU211" s="216" t="s">
        <v>80</v>
      </c>
      <c r="AY211" s="18" t="s">
        <v>145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152</v>
      </c>
      <c r="BM211" s="216" t="s">
        <v>1448</v>
      </c>
    </row>
    <row r="212" s="2" customFormat="1" ht="16.5" customHeight="1">
      <c r="A212" s="39"/>
      <c r="B212" s="40"/>
      <c r="C212" s="205" t="s">
        <v>248</v>
      </c>
      <c r="D212" s="205" t="s">
        <v>148</v>
      </c>
      <c r="E212" s="206" t="s">
        <v>1757</v>
      </c>
      <c r="F212" s="207" t="s">
        <v>1758</v>
      </c>
      <c r="G212" s="208" t="s">
        <v>233</v>
      </c>
      <c r="H212" s="209">
        <v>120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152</v>
      </c>
      <c r="AT212" s="216" t="s">
        <v>148</v>
      </c>
      <c r="AU212" s="216" t="s">
        <v>80</v>
      </c>
      <c r="AY212" s="18" t="s">
        <v>145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152</v>
      </c>
      <c r="BM212" s="216" t="s">
        <v>1451</v>
      </c>
    </row>
    <row r="213" s="2" customFormat="1" ht="16.5" customHeight="1">
      <c r="A213" s="39"/>
      <c r="B213" s="40"/>
      <c r="C213" s="205" t="s">
        <v>254</v>
      </c>
      <c r="D213" s="205" t="s">
        <v>148</v>
      </c>
      <c r="E213" s="206" t="s">
        <v>1759</v>
      </c>
      <c r="F213" s="207" t="s">
        <v>1760</v>
      </c>
      <c r="G213" s="208" t="s">
        <v>233</v>
      </c>
      <c r="H213" s="209">
        <v>2040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152</v>
      </c>
      <c r="AT213" s="216" t="s">
        <v>148</v>
      </c>
      <c r="AU213" s="216" t="s">
        <v>80</v>
      </c>
      <c r="AY213" s="18" t="s">
        <v>145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152</v>
      </c>
      <c r="BM213" s="216" t="s">
        <v>1454</v>
      </c>
    </row>
    <row r="214" s="2" customFormat="1" ht="16.5" customHeight="1">
      <c r="A214" s="39"/>
      <c r="B214" s="40"/>
      <c r="C214" s="205" t="s">
        <v>8</v>
      </c>
      <c r="D214" s="205" t="s">
        <v>148</v>
      </c>
      <c r="E214" s="206" t="s">
        <v>1761</v>
      </c>
      <c r="F214" s="207" t="s">
        <v>1762</v>
      </c>
      <c r="G214" s="208" t="s">
        <v>233</v>
      </c>
      <c r="H214" s="209">
        <v>210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152</v>
      </c>
      <c r="AT214" s="216" t="s">
        <v>148</v>
      </c>
      <c r="AU214" s="216" t="s">
        <v>80</v>
      </c>
      <c r="AY214" s="18" t="s">
        <v>145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152</v>
      </c>
      <c r="BM214" s="216" t="s">
        <v>1455</v>
      </c>
    </row>
    <row r="215" s="2" customFormat="1" ht="16.5" customHeight="1">
      <c r="A215" s="39"/>
      <c r="B215" s="40"/>
      <c r="C215" s="205" t="s">
        <v>265</v>
      </c>
      <c r="D215" s="205" t="s">
        <v>148</v>
      </c>
      <c r="E215" s="206" t="s">
        <v>1669</v>
      </c>
      <c r="F215" s="207" t="s">
        <v>1670</v>
      </c>
      <c r="G215" s="208" t="s">
        <v>233</v>
      </c>
      <c r="H215" s="209">
        <v>340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152</v>
      </c>
      <c r="AT215" s="216" t="s">
        <v>148</v>
      </c>
      <c r="AU215" s="216" t="s">
        <v>80</v>
      </c>
      <c r="AY215" s="18" t="s">
        <v>145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152</v>
      </c>
      <c r="BM215" s="216" t="s">
        <v>1460</v>
      </c>
    </row>
    <row r="216" s="2" customFormat="1" ht="16.5" customHeight="1">
      <c r="A216" s="39"/>
      <c r="B216" s="40"/>
      <c r="C216" s="205" t="s">
        <v>271</v>
      </c>
      <c r="D216" s="205" t="s">
        <v>148</v>
      </c>
      <c r="E216" s="206" t="s">
        <v>1763</v>
      </c>
      <c r="F216" s="207" t="s">
        <v>1764</v>
      </c>
      <c r="G216" s="208" t="s">
        <v>233</v>
      </c>
      <c r="H216" s="209">
        <v>210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152</v>
      </c>
      <c r="AT216" s="216" t="s">
        <v>148</v>
      </c>
      <c r="AU216" s="216" t="s">
        <v>80</v>
      </c>
      <c r="AY216" s="18" t="s">
        <v>145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152</v>
      </c>
      <c r="BM216" s="216" t="s">
        <v>1461</v>
      </c>
    </row>
    <row r="217" s="2" customFormat="1" ht="16.5" customHeight="1">
      <c r="A217" s="39"/>
      <c r="B217" s="40"/>
      <c r="C217" s="205" t="s">
        <v>281</v>
      </c>
      <c r="D217" s="205" t="s">
        <v>148</v>
      </c>
      <c r="E217" s="206" t="s">
        <v>1671</v>
      </c>
      <c r="F217" s="207" t="s">
        <v>1672</v>
      </c>
      <c r="G217" s="208" t="s">
        <v>233</v>
      </c>
      <c r="H217" s="209">
        <v>210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152</v>
      </c>
      <c r="AT217" s="216" t="s">
        <v>148</v>
      </c>
      <c r="AU217" s="216" t="s">
        <v>80</v>
      </c>
      <c r="AY217" s="18" t="s">
        <v>145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152</v>
      </c>
      <c r="BM217" s="216" t="s">
        <v>1462</v>
      </c>
    </row>
    <row r="218" s="2" customFormat="1" ht="16.5" customHeight="1">
      <c r="A218" s="39"/>
      <c r="B218" s="40"/>
      <c r="C218" s="205" t="s">
        <v>292</v>
      </c>
      <c r="D218" s="205" t="s">
        <v>148</v>
      </c>
      <c r="E218" s="206" t="s">
        <v>1765</v>
      </c>
      <c r="F218" s="207" t="s">
        <v>1766</v>
      </c>
      <c r="G218" s="208" t="s">
        <v>233</v>
      </c>
      <c r="H218" s="209">
        <v>145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152</v>
      </c>
      <c r="AT218" s="216" t="s">
        <v>148</v>
      </c>
      <c r="AU218" s="216" t="s">
        <v>80</v>
      </c>
      <c r="AY218" s="18" t="s">
        <v>145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152</v>
      </c>
      <c r="BM218" s="216" t="s">
        <v>1463</v>
      </c>
    </row>
    <row r="219" s="2" customFormat="1" ht="16.5" customHeight="1">
      <c r="A219" s="39"/>
      <c r="B219" s="40"/>
      <c r="C219" s="205" t="s">
        <v>299</v>
      </c>
      <c r="D219" s="205" t="s">
        <v>148</v>
      </c>
      <c r="E219" s="206" t="s">
        <v>1673</v>
      </c>
      <c r="F219" s="207" t="s">
        <v>1619</v>
      </c>
      <c r="G219" s="208" t="s">
        <v>949</v>
      </c>
      <c r="H219" s="209">
        <v>142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152</v>
      </c>
      <c r="AT219" s="216" t="s">
        <v>148</v>
      </c>
      <c r="AU219" s="216" t="s">
        <v>80</v>
      </c>
      <c r="AY219" s="18" t="s">
        <v>145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152</v>
      </c>
      <c r="BM219" s="216" t="s">
        <v>1464</v>
      </c>
    </row>
    <row r="220" s="2" customFormat="1" ht="16.5" customHeight="1">
      <c r="A220" s="39"/>
      <c r="B220" s="40"/>
      <c r="C220" s="205" t="s">
        <v>7</v>
      </c>
      <c r="D220" s="205" t="s">
        <v>148</v>
      </c>
      <c r="E220" s="206" t="s">
        <v>1674</v>
      </c>
      <c r="F220" s="207" t="s">
        <v>1621</v>
      </c>
      <c r="G220" s="208" t="s">
        <v>949</v>
      </c>
      <c r="H220" s="209">
        <v>85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152</v>
      </c>
      <c r="AT220" s="216" t="s">
        <v>148</v>
      </c>
      <c r="AU220" s="216" t="s">
        <v>80</v>
      </c>
      <c r="AY220" s="18" t="s">
        <v>145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152</v>
      </c>
      <c r="BM220" s="216" t="s">
        <v>655</v>
      </c>
    </row>
    <row r="221" s="2" customFormat="1" ht="16.5" customHeight="1">
      <c r="A221" s="39"/>
      <c r="B221" s="40"/>
      <c r="C221" s="205" t="s">
        <v>315</v>
      </c>
      <c r="D221" s="205" t="s">
        <v>148</v>
      </c>
      <c r="E221" s="206" t="s">
        <v>1675</v>
      </c>
      <c r="F221" s="207" t="s">
        <v>1623</v>
      </c>
      <c r="G221" s="208" t="s">
        <v>949</v>
      </c>
      <c r="H221" s="209">
        <v>18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152</v>
      </c>
      <c r="AT221" s="216" t="s">
        <v>148</v>
      </c>
      <c r="AU221" s="216" t="s">
        <v>80</v>
      </c>
      <c r="AY221" s="18" t="s">
        <v>145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152</v>
      </c>
      <c r="BM221" s="216" t="s">
        <v>1465</v>
      </c>
    </row>
    <row r="222" s="2" customFormat="1" ht="16.5" customHeight="1">
      <c r="A222" s="39"/>
      <c r="B222" s="40"/>
      <c r="C222" s="205" t="s">
        <v>323</v>
      </c>
      <c r="D222" s="205" t="s">
        <v>148</v>
      </c>
      <c r="E222" s="206" t="s">
        <v>1767</v>
      </c>
      <c r="F222" s="207" t="s">
        <v>1732</v>
      </c>
      <c r="G222" s="208" t="s">
        <v>949</v>
      </c>
      <c r="H222" s="209">
        <v>5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152</v>
      </c>
      <c r="AT222" s="216" t="s">
        <v>148</v>
      </c>
      <c r="AU222" s="216" t="s">
        <v>80</v>
      </c>
      <c r="AY222" s="18" t="s">
        <v>145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152</v>
      </c>
      <c r="BM222" s="216" t="s">
        <v>1466</v>
      </c>
    </row>
    <row r="223" s="2" customFormat="1" ht="16.5" customHeight="1">
      <c r="A223" s="39"/>
      <c r="B223" s="40"/>
      <c r="C223" s="205" t="s">
        <v>330</v>
      </c>
      <c r="D223" s="205" t="s">
        <v>148</v>
      </c>
      <c r="E223" s="206" t="s">
        <v>1677</v>
      </c>
      <c r="F223" s="207" t="s">
        <v>1627</v>
      </c>
      <c r="G223" s="208" t="s">
        <v>949</v>
      </c>
      <c r="H223" s="209">
        <v>450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152</v>
      </c>
      <c r="AT223" s="216" t="s">
        <v>148</v>
      </c>
      <c r="AU223" s="216" t="s">
        <v>80</v>
      </c>
      <c r="AY223" s="18" t="s">
        <v>145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152</v>
      </c>
      <c r="BM223" s="216" t="s">
        <v>1467</v>
      </c>
    </row>
    <row r="224" s="2" customFormat="1" ht="16.5" customHeight="1">
      <c r="A224" s="39"/>
      <c r="B224" s="40"/>
      <c r="C224" s="205" t="s">
        <v>336</v>
      </c>
      <c r="D224" s="205" t="s">
        <v>148</v>
      </c>
      <c r="E224" s="206" t="s">
        <v>1678</v>
      </c>
      <c r="F224" s="207" t="s">
        <v>1631</v>
      </c>
      <c r="G224" s="208" t="s">
        <v>949</v>
      </c>
      <c r="H224" s="209">
        <v>6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152</v>
      </c>
      <c r="AT224" s="216" t="s">
        <v>148</v>
      </c>
      <c r="AU224" s="216" t="s">
        <v>80</v>
      </c>
      <c r="AY224" s="18" t="s">
        <v>145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152</v>
      </c>
      <c r="BM224" s="216" t="s">
        <v>1468</v>
      </c>
    </row>
    <row r="225" s="12" customFormat="1" ht="25.92" customHeight="1">
      <c r="A225" s="12"/>
      <c r="B225" s="189"/>
      <c r="C225" s="190"/>
      <c r="D225" s="191" t="s">
        <v>71</v>
      </c>
      <c r="E225" s="192" t="s">
        <v>969</v>
      </c>
      <c r="F225" s="192" t="s">
        <v>1768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SUM(P226:P242)</f>
        <v>0</v>
      </c>
      <c r="Q225" s="197"/>
      <c r="R225" s="198">
        <f>SUM(R226:R242)</f>
        <v>0</v>
      </c>
      <c r="S225" s="197"/>
      <c r="T225" s="199">
        <f>SUM(T226:T242)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80</v>
      </c>
      <c r="AT225" s="201" t="s">
        <v>71</v>
      </c>
      <c r="AU225" s="201" t="s">
        <v>72</v>
      </c>
      <c r="AY225" s="200" t="s">
        <v>145</v>
      </c>
      <c r="BK225" s="202">
        <f>SUM(BK226:BK242)</f>
        <v>0</v>
      </c>
    </row>
    <row r="226" s="2" customFormat="1" ht="16.5" customHeight="1">
      <c r="A226" s="39"/>
      <c r="B226" s="40"/>
      <c r="C226" s="205" t="s">
        <v>80</v>
      </c>
      <c r="D226" s="205" t="s">
        <v>148</v>
      </c>
      <c r="E226" s="206" t="s">
        <v>1769</v>
      </c>
      <c r="F226" s="207" t="s">
        <v>1770</v>
      </c>
      <c r="G226" s="208" t="s">
        <v>949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152</v>
      </c>
      <c r="AT226" s="216" t="s">
        <v>148</v>
      </c>
      <c r="AU226" s="216" t="s">
        <v>80</v>
      </c>
      <c r="AY226" s="18" t="s">
        <v>145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152</v>
      </c>
      <c r="BM226" s="216" t="s">
        <v>1469</v>
      </c>
    </row>
    <row r="227" s="2" customFormat="1" ht="16.5" customHeight="1">
      <c r="A227" s="39"/>
      <c r="B227" s="40"/>
      <c r="C227" s="205" t="s">
        <v>82</v>
      </c>
      <c r="D227" s="205" t="s">
        <v>148</v>
      </c>
      <c r="E227" s="206" t="s">
        <v>1771</v>
      </c>
      <c r="F227" s="207" t="s">
        <v>1772</v>
      </c>
      <c r="G227" s="208" t="s">
        <v>949</v>
      </c>
      <c r="H227" s="209">
        <v>3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152</v>
      </c>
      <c r="AT227" s="216" t="s">
        <v>148</v>
      </c>
      <c r="AU227" s="216" t="s">
        <v>80</v>
      </c>
      <c r="AY227" s="18" t="s">
        <v>145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152</v>
      </c>
      <c r="BM227" s="216" t="s">
        <v>1470</v>
      </c>
    </row>
    <row r="228" s="2" customFormat="1" ht="16.5" customHeight="1">
      <c r="A228" s="39"/>
      <c r="B228" s="40"/>
      <c r="C228" s="205" t="s">
        <v>163</v>
      </c>
      <c r="D228" s="205" t="s">
        <v>148</v>
      </c>
      <c r="E228" s="206" t="s">
        <v>1773</v>
      </c>
      <c r="F228" s="207" t="s">
        <v>1774</v>
      </c>
      <c r="G228" s="208" t="s">
        <v>949</v>
      </c>
      <c r="H228" s="209">
        <v>1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152</v>
      </c>
      <c r="AT228" s="216" t="s">
        <v>148</v>
      </c>
      <c r="AU228" s="216" t="s">
        <v>80</v>
      </c>
      <c r="AY228" s="18" t="s">
        <v>145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152</v>
      </c>
      <c r="BM228" s="216" t="s">
        <v>1471</v>
      </c>
    </row>
    <row r="229" s="2" customFormat="1" ht="16.5" customHeight="1">
      <c r="A229" s="39"/>
      <c r="B229" s="40"/>
      <c r="C229" s="205" t="s">
        <v>152</v>
      </c>
      <c r="D229" s="205" t="s">
        <v>148</v>
      </c>
      <c r="E229" s="206" t="s">
        <v>1775</v>
      </c>
      <c r="F229" s="207" t="s">
        <v>1776</v>
      </c>
      <c r="G229" s="208" t="s">
        <v>949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152</v>
      </c>
      <c r="AT229" s="216" t="s">
        <v>148</v>
      </c>
      <c r="AU229" s="216" t="s">
        <v>80</v>
      </c>
      <c r="AY229" s="18" t="s">
        <v>145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152</v>
      </c>
      <c r="BM229" s="216" t="s">
        <v>1472</v>
      </c>
    </row>
    <row r="230" s="2" customFormat="1" ht="16.5" customHeight="1">
      <c r="A230" s="39"/>
      <c r="B230" s="40"/>
      <c r="C230" s="205" t="s">
        <v>184</v>
      </c>
      <c r="D230" s="205" t="s">
        <v>148</v>
      </c>
      <c r="E230" s="206" t="s">
        <v>1777</v>
      </c>
      <c r="F230" s="207" t="s">
        <v>1778</v>
      </c>
      <c r="G230" s="208" t="s">
        <v>949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152</v>
      </c>
      <c r="AT230" s="216" t="s">
        <v>148</v>
      </c>
      <c r="AU230" s="216" t="s">
        <v>80</v>
      </c>
      <c r="AY230" s="18" t="s">
        <v>145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152</v>
      </c>
      <c r="BM230" s="216" t="s">
        <v>1473</v>
      </c>
    </row>
    <row r="231" s="2" customFormat="1" ht="16.5" customHeight="1">
      <c r="A231" s="39"/>
      <c r="B231" s="40"/>
      <c r="C231" s="205" t="s">
        <v>191</v>
      </c>
      <c r="D231" s="205" t="s">
        <v>148</v>
      </c>
      <c r="E231" s="206" t="s">
        <v>1779</v>
      </c>
      <c r="F231" s="207" t="s">
        <v>1780</v>
      </c>
      <c r="G231" s="208" t="s">
        <v>949</v>
      </c>
      <c r="H231" s="209">
        <v>7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152</v>
      </c>
      <c r="AT231" s="216" t="s">
        <v>148</v>
      </c>
      <c r="AU231" s="216" t="s">
        <v>80</v>
      </c>
      <c r="AY231" s="18" t="s">
        <v>145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152</v>
      </c>
      <c r="BM231" s="216" t="s">
        <v>1474</v>
      </c>
    </row>
    <row r="232" s="2" customFormat="1" ht="16.5" customHeight="1">
      <c r="A232" s="39"/>
      <c r="B232" s="40"/>
      <c r="C232" s="205" t="s">
        <v>200</v>
      </c>
      <c r="D232" s="205" t="s">
        <v>148</v>
      </c>
      <c r="E232" s="206" t="s">
        <v>1781</v>
      </c>
      <c r="F232" s="207" t="s">
        <v>1782</v>
      </c>
      <c r="G232" s="208" t="s">
        <v>949</v>
      </c>
      <c r="H232" s="209">
        <v>9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152</v>
      </c>
      <c r="AT232" s="216" t="s">
        <v>148</v>
      </c>
      <c r="AU232" s="216" t="s">
        <v>80</v>
      </c>
      <c r="AY232" s="18" t="s">
        <v>145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152</v>
      </c>
      <c r="BM232" s="216" t="s">
        <v>1479</v>
      </c>
    </row>
    <row r="233" s="2" customFormat="1" ht="16.5" customHeight="1">
      <c r="A233" s="39"/>
      <c r="B233" s="40"/>
      <c r="C233" s="205" t="s">
        <v>211</v>
      </c>
      <c r="D233" s="205" t="s">
        <v>148</v>
      </c>
      <c r="E233" s="206" t="s">
        <v>1783</v>
      </c>
      <c r="F233" s="207" t="s">
        <v>1784</v>
      </c>
      <c r="G233" s="208" t="s">
        <v>949</v>
      </c>
      <c r="H233" s="209">
        <v>57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152</v>
      </c>
      <c r="AT233" s="216" t="s">
        <v>148</v>
      </c>
      <c r="AU233" s="216" t="s">
        <v>80</v>
      </c>
      <c r="AY233" s="18" t="s">
        <v>145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152</v>
      </c>
      <c r="BM233" s="216" t="s">
        <v>1482</v>
      </c>
    </row>
    <row r="234" s="2" customFormat="1" ht="16.5" customHeight="1">
      <c r="A234" s="39"/>
      <c r="B234" s="40"/>
      <c r="C234" s="205" t="s">
        <v>146</v>
      </c>
      <c r="D234" s="205" t="s">
        <v>148</v>
      </c>
      <c r="E234" s="206" t="s">
        <v>1785</v>
      </c>
      <c r="F234" s="207" t="s">
        <v>1786</v>
      </c>
      <c r="G234" s="208" t="s">
        <v>949</v>
      </c>
      <c r="H234" s="209">
        <v>8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152</v>
      </c>
      <c r="AT234" s="216" t="s">
        <v>148</v>
      </c>
      <c r="AU234" s="216" t="s">
        <v>80</v>
      </c>
      <c r="AY234" s="18" t="s">
        <v>145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152</v>
      </c>
      <c r="BM234" s="216" t="s">
        <v>1485</v>
      </c>
    </row>
    <row r="235" s="2" customFormat="1" ht="16.5" customHeight="1">
      <c r="A235" s="39"/>
      <c r="B235" s="40"/>
      <c r="C235" s="205" t="s">
        <v>223</v>
      </c>
      <c r="D235" s="205" t="s">
        <v>148</v>
      </c>
      <c r="E235" s="206" t="s">
        <v>1787</v>
      </c>
      <c r="F235" s="207" t="s">
        <v>1788</v>
      </c>
      <c r="G235" s="208" t="s">
        <v>949</v>
      </c>
      <c r="H235" s="209">
        <v>10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152</v>
      </c>
      <c r="AT235" s="216" t="s">
        <v>148</v>
      </c>
      <c r="AU235" s="216" t="s">
        <v>80</v>
      </c>
      <c r="AY235" s="18" t="s">
        <v>145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152</v>
      </c>
      <c r="BM235" s="216" t="s">
        <v>1488</v>
      </c>
    </row>
    <row r="236" s="2" customFormat="1" ht="16.5" customHeight="1">
      <c r="A236" s="39"/>
      <c r="B236" s="40"/>
      <c r="C236" s="205" t="s">
        <v>230</v>
      </c>
      <c r="D236" s="205" t="s">
        <v>148</v>
      </c>
      <c r="E236" s="206" t="s">
        <v>1789</v>
      </c>
      <c r="F236" s="207" t="s">
        <v>1790</v>
      </c>
      <c r="G236" s="208" t="s">
        <v>949</v>
      </c>
      <c r="H236" s="209">
        <v>6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152</v>
      </c>
      <c r="AT236" s="216" t="s">
        <v>148</v>
      </c>
      <c r="AU236" s="216" t="s">
        <v>80</v>
      </c>
      <c r="AY236" s="18" t="s">
        <v>145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152</v>
      </c>
      <c r="BM236" s="216" t="s">
        <v>1493</v>
      </c>
    </row>
    <row r="237" s="2" customFormat="1" ht="16.5" customHeight="1">
      <c r="A237" s="39"/>
      <c r="B237" s="40"/>
      <c r="C237" s="205" t="s">
        <v>238</v>
      </c>
      <c r="D237" s="205" t="s">
        <v>148</v>
      </c>
      <c r="E237" s="206" t="s">
        <v>1791</v>
      </c>
      <c r="F237" s="207" t="s">
        <v>1792</v>
      </c>
      <c r="G237" s="208" t="s">
        <v>949</v>
      </c>
      <c r="H237" s="209">
        <v>2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152</v>
      </c>
      <c r="AT237" s="216" t="s">
        <v>148</v>
      </c>
      <c r="AU237" s="216" t="s">
        <v>80</v>
      </c>
      <c r="AY237" s="18" t="s">
        <v>145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152</v>
      </c>
      <c r="BM237" s="216" t="s">
        <v>1494</v>
      </c>
    </row>
    <row r="238" s="2" customFormat="1" ht="16.5" customHeight="1">
      <c r="A238" s="39"/>
      <c r="B238" s="40"/>
      <c r="C238" s="205" t="s">
        <v>248</v>
      </c>
      <c r="D238" s="205" t="s">
        <v>148</v>
      </c>
      <c r="E238" s="206" t="s">
        <v>1793</v>
      </c>
      <c r="F238" s="207" t="s">
        <v>1794</v>
      </c>
      <c r="G238" s="208" t="s">
        <v>949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152</v>
      </c>
      <c r="AT238" s="216" t="s">
        <v>148</v>
      </c>
      <c r="AU238" s="216" t="s">
        <v>80</v>
      </c>
      <c r="AY238" s="18" t="s">
        <v>145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152</v>
      </c>
      <c r="BM238" s="216" t="s">
        <v>1497</v>
      </c>
    </row>
    <row r="239" s="2" customFormat="1" ht="16.5" customHeight="1">
      <c r="A239" s="39"/>
      <c r="B239" s="40"/>
      <c r="C239" s="205" t="s">
        <v>254</v>
      </c>
      <c r="D239" s="205" t="s">
        <v>148</v>
      </c>
      <c r="E239" s="206" t="s">
        <v>1795</v>
      </c>
      <c r="F239" s="207" t="s">
        <v>1796</v>
      </c>
      <c r="G239" s="208" t="s">
        <v>949</v>
      </c>
      <c r="H239" s="209">
        <v>2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152</v>
      </c>
      <c r="AT239" s="216" t="s">
        <v>148</v>
      </c>
      <c r="AU239" s="216" t="s">
        <v>80</v>
      </c>
      <c r="AY239" s="18" t="s">
        <v>145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152</v>
      </c>
      <c r="BM239" s="216" t="s">
        <v>1500</v>
      </c>
    </row>
    <row r="240" s="2" customFormat="1" ht="16.5" customHeight="1">
      <c r="A240" s="39"/>
      <c r="B240" s="40"/>
      <c r="C240" s="205" t="s">
        <v>8</v>
      </c>
      <c r="D240" s="205" t="s">
        <v>148</v>
      </c>
      <c r="E240" s="206" t="s">
        <v>1797</v>
      </c>
      <c r="F240" s="207" t="s">
        <v>1798</v>
      </c>
      <c r="G240" s="208" t="s">
        <v>949</v>
      </c>
      <c r="H240" s="209">
        <v>9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152</v>
      </c>
      <c r="AT240" s="216" t="s">
        <v>148</v>
      </c>
      <c r="AU240" s="216" t="s">
        <v>80</v>
      </c>
      <c r="AY240" s="18" t="s">
        <v>145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152</v>
      </c>
      <c r="BM240" s="216" t="s">
        <v>1501</v>
      </c>
    </row>
    <row r="241" s="2" customFormat="1" ht="16.5" customHeight="1">
      <c r="A241" s="39"/>
      <c r="B241" s="40"/>
      <c r="C241" s="205" t="s">
        <v>265</v>
      </c>
      <c r="D241" s="205" t="s">
        <v>148</v>
      </c>
      <c r="E241" s="206" t="s">
        <v>1799</v>
      </c>
      <c r="F241" s="207" t="s">
        <v>1800</v>
      </c>
      <c r="G241" s="208" t="s">
        <v>949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152</v>
      </c>
      <c r="AT241" s="216" t="s">
        <v>148</v>
      </c>
      <c r="AU241" s="216" t="s">
        <v>80</v>
      </c>
      <c r="AY241" s="18" t="s">
        <v>145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152</v>
      </c>
      <c r="BM241" s="216" t="s">
        <v>1502</v>
      </c>
    </row>
    <row r="242" s="2" customFormat="1" ht="16.5" customHeight="1">
      <c r="A242" s="39"/>
      <c r="B242" s="40"/>
      <c r="C242" s="205" t="s">
        <v>271</v>
      </c>
      <c r="D242" s="205" t="s">
        <v>148</v>
      </c>
      <c r="E242" s="206" t="s">
        <v>1801</v>
      </c>
      <c r="F242" s="207" t="s">
        <v>1802</v>
      </c>
      <c r="G242" s="208" t="s">
        <v>949</v>
      </c>
      <c r="H242" s="209">
        <v>3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152</v>
      </c>
      <c r="AT242" s="216" t="s">
        <v>148</v>
      </c>
      <c r="AU242" s="216" t="s">
        <v>80</v>
      </c>
      <c r="AY242" s="18" t="s">
        <v>145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152</v>
      </c>
      <c r="BM242" s="216" t="s">
        <v>1503</v>
      </c>
    </row>
    <row r="243" s="12" customFormat="1" ht="25.92" customHeight="1">
      <c r="A243" s="12"/>
      <c r="B243" s="189"/>
      <c r="C243" s="190"/>
      <c r="D243" s="191" t="s">
        <v>71</v>
      </c>
      <c r="E243" s="192" t="s">
        <v>974</v>
      </c>
      <c r="F243" s="192" t="s">
        <v>1803</v>
      </c>
      <c r="G243" s="190"/>
      <c r="H243" s="190"/>
      <c r="I243" s="193"/>
      <c r="J243" s="194">
        <f>BK243</f>
        <v>0</v>
      </c>
      <c r="K243" s="190"/>
      <c r="L243" s="195"/>
      <c r="M243" s="196"/>
      <c r="N243" s="197"/>
      <c r="O243" s="197"/>
      <c r="P243" s="198">
        <f>SUM(P244:P260)</f>
        <v>0</v>
      </c>
      <c r="Q243" s="197"/>
      <c r="R243" s="198">
        <f>SUM(R244:R260)</f>
        <v>0</v>
      </c>
      <c r="S243" s="197"/>
      <c r="T243" s="199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0" t="s">
        <v>80</v>
      </c>
      <c r="AT243" s="201" t="s">
        <v>71</v>
      </c>
      <c r="AU243" s="201" t="s">
        <v>72</v>
      </c>
      <c r="AY243" s="200" t="s">
        <v>145</v>
      </c>
      <c r="BK243" s="202">
        <f>SUM(BK244:BK260)</f>
        <v>0</v>
      </c>
    </row>
    <row r="244" s="2" customFormat="1" ht="16.5" customHeight="1">
      <c r="A244" s="39"/>
      <c r="B244" s="40"/>
      <c r="C244" s="205" t="s">
        <v>80</v>
      </c>
      <c r="D244" s="205" t="s">
        <v>148</v>
      </c>
      <c r="E244" s="206" t="s">
        <v>1804</v>
      </c>
      <c r="F244" s="207" t="s">
        <v>1770</v>
      </c>
      <c r="G244" s="208" t="s">
        <v>949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152</v>
      </c>
      <c r="AT244" s="216" t="s">
        <v>148</v>
      </c>
      <c r="AU244" s="216" t="s">
        <v>80</v>
      </c>
      <c r="AY244" s="18" t="s">
        <v>145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152</v>
      </c>
      <c r="BM244" s="216" t="s">
        <v>1805</v>
      </c>
    </row>
    <row r="245" s="2" customFormat="1" ht="16.5" customHeight="1">
      <c r="A245" s="39"/>
      <c r="B245" s="40"/>
      <c r="C245" s="205" t="s">
        <v>82</v>
      </c>
      <c r="D245" s="205" t="s">
        <v>148</v>
      </c>
      <c r="E245" s="206" t="s">
        <v>1806</v>
      </c>
      <c r="F245" s="207" t="s">
        <v>1772</v>
      </c>
      <c r="G245" s="208" t="s">
        <v>949</v>
      </c>
      <c r="H245" s="209">
        <v>3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152</v>
      </c>
      <c r="AT245" s="216" t="s">
        <v>148</v>
      </c>
      <c r="AU245" s="216" t="s">
        <v>80</v>
      </c>
      <c r="AY245" s="18" t="s">
        <v>145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152</v>
      </c>
      <c r="BM245" s="216" t="s">
        <v>1807</v>
      </c>
    </row>
    <row r="246" s="2" customFormat="1" ht="16.5" customHeight="1">
      <c r="A246" s="39"/>
      <c r="B246" s="40"/>
      <c r="C246" s="205" t="s">
        <v>163</v>
      </c>
      <c r="D246" s="205" t="s">
        <v>148</v>
      </c>
      <c r="E246" s="206" t="s">
        <v>1808</v>
      </c>
      <c r="F246" s="207" t="s">
        <v>1774</v>
      </c>
      <c r="G246" s="208" t="s">
        <v>949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152</v>
      </c>
      <c r="AT246" s="216" t="s">
        <v>148</v>
      </c>
      <c r="AU246" s="216" t="s">
        <v>80</v>
      </c>
      <c r="AY246" s="18" t="s">
        <v>145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152</v>
      </c>
      <c r="BM246" s="216" t="s">
        <v>1809</v>
      </c>
    </row>
    <row r="247" s="2" customFormat="1" ht="16.5" customHeight="1">
      <c r="A247" s="39"/>
      <c r="B247" s="40"/>
      <c r="C247" s="205" t="s">
        <v>152</v>
      </c>
      <c r="D247" s="205" t="s">
        <v>148</v>
      </c>
      <c r="E247" s="206" t="s">
        <v>1810</v>
      </c>
      <c r="F247" s="207" t="s">
        <v>1776</v>
      </c>
      <c r="G247" s="208" t="s">
        <v>949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152</v>
      </c>
      <c r="AT247" s="216" t="s">
        <v>148</v>
      </c>
      <c r="AU247" s="216" t="s">
        <v>80</v>
      </c>
      <c r="AY247" s="18" t="s">
        <v>145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152</v>
      </c>
      <c r="BM247" s="216" t="s">
        <v>1811</v>
      </c>
    </row>
    <row r="248" s="2" customFormat="1" ht="16.5" customHeight="1">
      <c r="A248" s="39"/>
      <c r="B248" s="40"/>
      <c r="C248" s="205" t="s">
        <v>184</v>
      </c>
      <c r="D248" s="205" t="s">
        <v>148</v>
      </c>
      <c r="E248" s="206" t="s">
        <v>1812</v>
      </c>
      <c r="F248" s="207" t="s">
        <v>1778</v>
      </c>
      <c r="G248" s="208" t="s">
        <v>949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152</v>
      </c>
      <c r="AT248" s="216" t="s">
        <v>148</v>
      </c>
      <c r="AU248" s="216" t="s">
        <v>80</v>
      </c>
      <c r="AY248" s="18" t="s">
        <v>145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152</v>
      </c>
      <c r="BM248" s="216" t="s">
        <v>1813</v>
      </c>
    </row>
    <row r="249" s="2" customFormat="1" ht="16.5" customHeight="1">
      <c r="A249" s="39"/>
      <c r="B249" s="40"/>
      <c r="C249" s="205" t="s">
        <v>191</v>
      </c>
      <c r="D249" s="205" t="s">
        <v>148</v>
      </c>
      <c r="E249" s="206" t="s">
        <v>1814</v>
      </c>
      <c r="F249" s="207" t="s">
        <v>1780</v>
      </c>
      <c r="G249" s="208" t="s">
        <v>949</v>
      </c>
      <c r="H249" s="209">
        <v>7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152</v>
      </c>
      <c r="AT249" s="216" t="s">
        <v>148</v>
      </c>
      <c r="AU249" s="216" t="s">
        <v>80</v>
      </c>
      <c r="AY249" s="18" t="s">
        <v>145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152</v>
      </c>
      <c r="BM249" s="216" t="s">
        <v>1815</v>
      </c>
    </row>
    <row r="250" s="2" customFormat="1" ht="16.5" customHeight="1">
      <c r="A250" s="39"/>
      <c r="B250" s="40"/>
      <c r="C250" s="205" t="s">
        <v>200</v>
      </c>
      <c r="D250" s="205" t="s">
        <v>148</v>
      </c>
      <c r="E250" s="206" t="s">
        <v>1816</v>
      </c>
      <c r="F250" s="207" t="s">
        <v>1782</v>
      </c>
      <c r="G250" s="208" t="s">
        <v>949</v>
      </c>
      <c r="H250" s="209">
        <v>9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152</v>
      </c>
      <c r="AT250" s="216" t="s">
        <v>148</v>
      </c>
      <c r="AU250" s="216" t="s">
        <v>80</v>
      </c>
      <c r="AY250" s="18" t="s">
        <v>145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152</v>
      </c>
      <c r="BM250" s="216" t="s">
        <v>1817</v>
      </c>
    </row>
    <row r="251" s="2" customFormat="1" ht="16.5" customHeight="1">
      <c r="A251" s="39"/>
      <c r="B251" s="40"/>
      <c r="C251" s="205" t="s">
        <v>211</v>
      </c>
      <c r="D251" s="205" t="s">
        <v>148</v>
      </c>
      <c r="E251" s="206" t="s">
        <v>1818</v>
      </c>
      <c r="F251" s="207" t="s">
        <v>1784</v>
      </c>
      <c r="G251" s="208" t="s">
        <v>949</v>
      </c>
      <c r="H251" s="209">
        <v>57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152</v>
      </c>
      <c r="AT251" s="216" t="s">
        <v>148</v>
      </c>
      <c r="AU251" s="216" t="s">
        <v>80</v>
      </c>
      <c r="AY251" s="18" t="s">
        <v>145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152</v>
      </c>
      <c r="BM251" s="216" t="s">
        <v>1819</v>
      </c>
    </row>
    <row r="252" s="2" customFormat="1" ht="16.5" customHeight="1">
      <c r="A252" s="39"/>
      <c r="B252" s="40"/>
      <c r="C252" s="205" t="s">
        <v>146</v>
      </c>
      <c r="D252" s="205" t="s">
        <v>148</v>
      </c>
      <c r="E252" s="206" t="s">
        <v>1820</v>
      </c>
      <c r="F252" s="207" t="s">
        <v>1786</v>
      </c>
      <c r="G252" s="208" t="s">
        <v>949</v>
      </c>
      <c r="H252" s="209">
        <v>8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152</v>
      </c>
      <c r="AT252" s="216" t="s">
        <v>148</v>
      </c>
      <c r="AU252" s="216" t="s">
        <v>80</v>
      </c>
      <c r="AY252" s="18" t="s">
        <v>145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152</v>
      </c>
      <c r="BM252" s="216" t="s">
        <v>1821</v>
      </c>
    </row>
    <row r="253" s="2" customFormat="1" ht="16.5" customHeight="1">
      <c r="A253" s="39"/>
      <c r="B253" s="40"/>
      <c r="C253" s="205" t="s">
        <v>223</v>
      </c>
      <c r="D253" s="205" t="s">
        <v>148</v>
      </c>
      <c r="E253" s="206" t="s">
        <v>1822</v>
      </c>
      <c r="F253" s="207" t="s">
        <v>1788</v>
      </c>
      <c r="G253" s="208" t="s">
        <v>949</v>
      </c>
      <c r="H253" s="209">
        <v>10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152</v>
      </c>
      <c r="AT253" s="216" t="s">
        <v>148</v>
      </c>
      <c r="AU253" s="216" t="s">
        <v>80</v>
      </c>
      <c r="AY253" s="18" t="s">
        <v>145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152</v>
      </c>
      <c r="BM253" s="216" t="s">
        <v>1823</v>
      </c>
    </row>
    <row r="254" s="2" customFormat="1" ht="16.5" customHeight="1">
      <c r="A254" s="39"/>
      <c r="B254" s="40"/>
      <c r="C254" s="205" t="s">
        <v>230</v>
      </c>
      <c r="D254" s="205" t="s">
        <v>148</v>
      </c>
      <c r="E254" s="206" t="s">
        <v>1824</v>
      </c>
      <c r="F254" s="207" t="s">
        <v>1790</v>
      </c>
      <c r="G254" s="208" t="s">
        <v>949</v>
      </c>
      <c r="H254" s="209">
        <v>6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152</v>
      </c>
      <c r="AT254" s="216" t="s">
        <v>148</v>
      </c>
      <c r="AU254" s="216" t="s">
        <v>80</v>
      </c>
      <c r="AY254" s="18" t="s">
        <v>145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152</v>
      </c>
      <c r="BM254" s="216" t="s">
        <v>1825</v>
      </c>
    </row>
    <row r="255" s="2" customFormat="1" ht="16.5" customHeight="1">
      <c r="A255" s="39"/>
      <c r="B255" s="40"/>
      <c r="C255" s="205" t="s">
        <v>238</v>
      </c>
      <c r="D255" s="205" t="s">
        <v>148</v>
      </c>
      <c r="E255" s="206" t="s">
        <v>1826</v>
      </c>
      <c r="F255" s="207" t="s">
        <v>1792</v>
      </c>
      <c r="G255" s="208" t="s">
        <v>949</v>
      </c>
      <c r="H255" s="209">
        <v>2</v>
      </c>
      <c r="I255" s="210"/>
      <c r="J255" s="211">
        <f>ROUND(I255*H255,2)</f>
        <v>0</v>
      </c>
      <c r="K255" s="207" t="s">
        <v>19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152</v>
      </c>
      <c r="AT255" s="216" t="s">
        <v>148</v>
      </c>
      <c r="AU255" s="216" t="s">
        <v>80</v>
      </c>
      <c r="AY255" s="18" t="s">
        <v>145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152</v>
      </c>
      <c r="BM255" s="216" t="s">
        <v>1827</v>
      </c>
    </row>
    <row r="256" s="2" customFormat="1" ht="16.5" customHeight="1">
      <c r="A256" s="39"/>
      <c r="B256" s="40"/>
      <c r="C256" s="205" t="s">
        <v>248</v>
      </c>
      <c r="D256" s="205" t="s">
        <v>148</v>
      </c>
      <c r="E256" s="206" t="s">
        <v>1828</v>
      </c>
      <c r="F256" s="207" t="s">
        <v>1794</v>
      </c>
      <c r="G256" s="208" t="s">
        <v>949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152</v>
      </c>
      <c r="AT256" s="216" t="s">
        <v>148</v>
      </c>
      <c r="AU256" s="216" t="s">
        <v>80</v>
      </c>
      <c r="AY256" s="18" t="s">
        <v>145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152</v>
      </c>
      <c r="BM256" s="216" t="s">
        <v>1829</v>
      </c>
    </row>
    <row r="257" s="2" customFormat="1" ht="16.5" customHeight="1">
      <c r="A257" s="39"/>
      <c r="B257" s="40"/>
      <c r="C257" s="205" t="s">
        <v>254</v>
      </c>
      <c r="D257" s="205" t="s">
        <v>148</v>
      </c>
      <c r="E257" s="206" t="s">
        <v>1830</v>
      </c>
      <c r="F257" s="207" t="s">
        <v>1796</v>
      </c>
      <c r="G257" s="208" t="s">
        <v>949</v>
      </c>
      <c r="H257" s="209">
        <v>2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152</v>
      </c>
      <c r="AT257" s="216" t="s">
        <v>148</v>
      </c>
      <c r="AU257" s="216" t="s">
        <v>80</v>
      </c>
      <c r="AY257" s="18" t="s">
        <v>145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152</v>
      </c>
      <c r="BM257" s="216" t="s">
        <v>1831</v>
      </c>
    </row>
    <row r="258" s="2" customFormat="1" ht="16.5" customHeight="1">
      <c r="A258" s="39"/>
      <c r="B258" s="40"/>
      <c r="C258" s="205" t="s">
        <v>8</v>
      </c>
      <c r="D258" s="205" t="s">
        <v>148</v>
      </c>
      <c r="E258" s="206" t="s">
        <v>1832</v>
      </c>
      <c r="F258" s="207" t="s">
        <v>1833</v>
      </c>
      <c r="G258" s="208" t="s">
        <v>949</v>
      </c>
      <c r="H258" s="209">
        <v>1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152</v>
      </c>
      <c r="AT258" s="216" t="s">
        <v>148</v>
      </c>
      <c r="AU258" s="216" t="s">
        <v>80</v>
      </c>
      <c r="AY258" s="18" t="s">
        <v>145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152</v>
      </c>
      <c r="BM258" s="216" t="s">
        <v>1834</v>
      </c>
    </row>
    <row r="259" s="2" customFormat="1" ht="16.5" customHeight="1">
      <c r="A259" s="39"/>
      <c r="B259" s="40"/>
      <c r="C259" s="205" t="s">
        <v>265</v>
      </c>
      <c r="D259" s="205" t="s">
        <v>148</v>
      </c>
      <c r="E259" s="206" t="s">
        <v>1801</v>
      </c>
      <c r="F259" s="207" t="s">
        <v>1802</v>
      </c>
      <c r="G259" s="208" t="s">
        <v>949</v>
      </c>
      <c r="H259" s="209">
        <v>3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152</v>
      </c>
      <c r="AT259" s="216" t="s">
        <v>148</v>
      </c>
      <c r="AU259" s="216" t="s">
        <v>80</v>
      </c>
      <c r="AY259" s="18" t="s">
        <v>145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152</v>
      </c>
      <c r="BM259" s="216" t="s">
        <v>1835</v>
      </c>
    </row>
    <row r="260" s="2" customFormat="1" ht="16.5" customHeight="1">
      <c r="A260" s="39"/>
      <c r="B260" s="40"/>
      <c r="C260" s="205" t="s">
        <v>271</v>
      </c>
      <c r="D260" s="205" t="s">
        <v>148</v>
      </c>
      <c r="E260" s="206" t="s">
        <v>1836</v>
      </c>
      <c r="F260" s="207" t="s">
        <v>1798</v>
      </c>
      <c r="G260" s="208" t="s">
        <v>949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152</v>
      </c>
      <c r="AT260" s="216" t="s">
        <v>148</v>
      </c>
      <c r="AU260" s="216" t="s">
        <v>80</v>
      </c>
      <c r="AY260" s="18" t="s">
        <v>145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152</v>
      </c>
      <c r="BM260" s="216" t="s">
        <v>1837</v>
      </c>
    </row>
    <row r="261" s="12" customFormat="1" ht="25.92" customHeight="1">
      <c r="A261" s="12"/>
      <c r="B261" s="189"/>
      <c r="C261" s="190"/>
      <c r="D261" s="191" t="s">
        <v>71</v>
      </c>
      <c r="E261" s="192" t="s">
        <v>919</v>
      </c>
      <c r="F261" s="192" t="s">
        <v>1838</v>
      </c>
      <c r="G261" s="190"/>
      <c r="H261" s="190"/>
      <c r="I261" s="193"/>
      <c r="J261" s="194">
        <f>BK261</f>
        <v>0</v>
      </c>
      <c r="K261" s="190"/>
      <c r="L261" s="195"/>
      <c r="M261" s="196"/>
      <c r="N261" s="197"/>
      <c r="O261" s="197"/>
      <c r="P261" s="198">
        <f>SUM(P262:P263)</f>
        <v>0</v>
      </c>
      <c r="Q261" s="197"/>
      <c r="R261" s="198">
        <f>SUM(R262:R263)</f>
        <v>0</v>
      </c>
      <c r="S261" s="197"/>
      <c r="T261" s="199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80</v>
      </c>
      <c r="AT261" s="201" t="s">
        <v>71</v>
      </c>
      <c r="AU261" s="201" t="s">
        <v>72</v>
      </c>
      <c r="AY261" s="200" t="s">
        <v>145</v>
      </c>
      <c r="BK261" s="202">
        <f>SUM(BK262:BK263)</f>
        <v>0</v>
      </c>
    </row>
    <row r="262" s="2" customFormat="1" ht="16.5" customHeight="1">
      <c r="A262" s="39"/>
      <c r="B262" s="40"/>
      <c r="C262" s="205" t="s">
        <v>80</v>
      </c>
      <c r="D262" s="205" t="s">
        <v>148</v>
      </c>
      <c r="E262" s="206" t="s">
        <v>1839</v>
      </c>
      <c r="F262" s="207" t="s">
        <v>1840</v>
      </c>
      <c r="G262" s="208" t="s">
        <v>1575</v>
      </c>
      <c r="H262" s="209">
        <v>48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152</v>
      </c>
      <c r="AT262" s="216" t="s">
        <v>148</v>
      </c>
      <c r="AU262" s="216" t="s">
        <v>80</v>
      </c>
      <c r="AY262" s="18" t="s">
        <v>145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152</v>
      </c>
      <c r="BM262" s="216" t="s">
        <v>1841</v>
      </c>
    </row>
    <row r="263" s="2" customFormat="1" ht="16.5" customHeight="1">
      <c r="A263" s="39"/>
      <c r="B263" s="40"/>
      <c r="C263" s="205" t="s">
        <v>82</v>
      </c>
      <c r="D263" s="205" t="s">
        <v>148</v>
      </c>
      <c r="E263" s="206" t="s">
        <v>1842</v>
      </c>
      <c r="F263" s="207" t="s">
        <v>1843</v>
      </c>
      <c r="G263" s="208" t="s">
        <v>1575</v>
      </c>
      <c r="H263" s="209">
        <v>48</v>
      </c>
      <c r="I263" s="210"/>
      <c r="J263" s="211">
        <f>ROUND(I263*H263,2)</f>
        <v>0</v>
      </c>
      <c r="K263" s="207" t="s">
        <v>19</v>
      </c>
      <c r="L263" s="45"/>
      <c r="M263" s="270" t="s">
        <v>19</v>
      </c>
      <c r="N263" s="271" t="s">
        <v>43</v>
      </c>
      <c r="O263" s="272"/>
      <c r="P263" s="273">
        <f>O263*H263</f>
        <v>0</v>
      </c>
      <c r="Q263" s="273">
        <v>0</v>
      </c>
      <c r="R263" s="273">
        <f>Q263*H263</f>
        <v>0</v>
      </c>
      <c r="S263" s="273">
        <v>0</v>
      </c>
      <c r="T263" s="27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152</v>
      </c>
      <c r="AT263" s="216" t="s">
        <v>148</v>
      </c>
      <c r="AU263" s="216" t="s">
        <v>80</v>
      </c>
      <c r="AY263" s="18" t="s">
        <v>145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152</v>
      </c>
      <c r="BM263" s="216" t="s">
        <v>1844</v>
      </c>
    </row>
    <row r="264" s="2" customFormat="1" ht="6.96" customHeight="1">
      <c r="A264" s="39"/>
      <c r="B264" s="60"/>
      <c r="C264" s="61"/>
      <c r="D264" s="61"/>
      <c r="E264" s="61"/>
      <c r="F264" s="61"/>
      <c r="G264" s="61"/>
      <c r="H264" s="61"/>
      <c r="I264" s="61"/>
      <c r="J264" s="61"/>
      <c r="K264" s="61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2bygnQdjS4irVXAiCX3Aia66b3R/yjmZhKadYIbACRGNttXiyD/md5IdNKEpvA1B2iMmFuQ/iBTnClC7QCiNgw==" hashValue="pjklx9WCdL3lySfM1Kl59wnbRYy2AABKs9YWjM2g2xUvd0PEPxvP/vUdaeJyfGYErgKCcgAg8qnb8HzBJrxBNA==" algorithmName="SHA-512" password="C75F"/>
  <autoFilter ref="C87:K26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Univerzita Hradec Králové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Fplan projekty a stavby s. r. o.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ROUND((SUM(BE81:BE138)),  2)</f>
        <v>0</v>
      </c>
      <c r="G33" s="39"/>
      <c r="H33" s="39"/>
      <c r="I33" s="149">
        <v>0.20999999999999999</v>
      </c>
      <c r="J33" s="148">
        <f>ROUND(((SUM(BE81:BE138))*I33),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ROUND((SUM(BF81:BF138)),  2)</f>
        <v>0</v>
      </c>
      <c r="G34" s="39"/>
      <c r="H34" s="39"/>
      <c r="I34" s="149">
        <v>0.14999999999999999</v>
      </c>
      <c r="J34" s="148">
        <f>ROUND(((SUM(BF81:BF138))*I34),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01.4b - Elektro-slaboproud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1846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378</v>
      </c>
      <c r="E61" s="169"/>
      <c r="F61" s="169"/>
      <c r="G61" s="169"/>
      <c r="H61" s="169"/>
      <c r="I61" s="169"/>
      <c r="J61" s="170">
        <f>J133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130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UHK-Objekt E-Stavební úpravy pracoviště centra terénní archeologie - 1. Etapa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01.4b - Elektro-slaboproud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22. 6. 2022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Univerzita Hradec Králové</v>
      </c>
      <c r="G77" s="41"/>
      <c r="H77" s="41"/>
      <c r="I77" s="33" t="s">
        <v>31</v>
      </c>
      <c r="J77" s="37" t="str">
        <f>E21</f>
        <v>Fplan projekty a stavby s. r. 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131</v>
      </c>
      <c r="D80" s="181" t="s">
        <v>57</v>
      </c>
      <c r="E80" s="181" t="s">
        <v>53</v>
      </c>
      <c r="F80" s="181" t="s">
        <v>54</v>
      </c>
      <c r="G80" s="181" t="s">
        <v>132</v>
      </c>
      <c r="H80" s="181" t="s">
        <v>133</v>
      </c>
      <c r="I80" s="181" t="s">
        <v>134</v>
      </c>
      <c r="J80" s="181" t="s">
        <v>116</v>
      </c>
      <c r="K80" s="182" t="s">
        <v>135</v>
      </c>
      <c r="L80" s="183"/>
      <c r="M80" s="93" t="s">
        <v>19</v>
      </c>
      <c r="N80" s="94" t="s">
        <v>42</v>
      </c>
      <c r="O80" s="94" t="s">
        <v>136</v>
      </c>
      <c r="P80" s="94" t="s">
        <v>137</v>
      </c>
      <c r="Q80" s="94" t="s">
        <v>138</v>
      </c>
      <c r="R80" s="94" t="s">
        <v>139</v>
      </c>
      <c r="S80" s="94" t="s">
        <v>140</v>
      </c>
      <c r="T80" s="95" t="s">
        <v>141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142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P82+SUM(P83:P96)+P133</f>
        <v>0</v>
      </c>
      <c r="Q81" s="97"/>
      <c r="R81" s="186">
        <f>R82+SUM(R83:R96)+R133</f>
        <v>0</v>
      </c>
      <c r="S81" s="97"/>
      <c r="T81" s="187">
        <f>T82+SUM(T83:T96)+T133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117</v>
      </c>
      <c r="BK81" s="188">
        <f>BK82+SUM(BK83:BK96)+BK133</f>
        <v>0</v>
      </c>
    </row>
    <row r="82" s="2" customFormat="1" ht="16.5" customHeight="1">
      <c r="A82" s="39"/>
      <c r="B82" s="40"/>
      <c r="C82" s="205" t="s">
        <v>80</v>
      </c>
      <c r="D82" s="205" t="s">
        <v>148</v>
      </c>
      <c r="E82" s="206" t="s">
        <v>1847</v>
      </c>
      <c r="F82" s="207" t="s">
        <v>1848</v>
      </c>
      <c r="G82" s="208" t="s">
        <v>949</v>
      </c>
      <c r="H82" s="209">
        <v>4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152</v>
      </c>
      <c r="AT82" s="216" t="s">
        <v>148</v>
      </c>
      <c r="AU82" s="216" t="s">
        <v>72</v>
      </c>
      <c r="AY82" s="18" t="s">
        <v>145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152</v>
      </c>
      <c r="BM82" s="216" t="s">
        <v>82</v>
      </c>
    </row>
    <row r="83" s="2" customFormat="1" ht="16.5" customHeight="1">
      <c r="A83" s="39"/>
      <c r="B83" s="40"/>
      <c r="C83" s="205" t="s">
        <v>82</v>
      </c>
      <c r="D83" s="205" t="s">
        <v>148</v>
      </c>
      <c r="E83" s="206" t="s">
        <v>1849</v>
      </c>
      <c r="F83" s="207" t="s">
        <v>1850</v>
      </c>
      <c r="G83" s="208" t="s">
        <v>949</v>
      </c>
      <c r="H83" s="209">
        <v>8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152</v>
      </c>
      <c r="AT83" s="216" t="s">
        <v>148</v>
      </c>
      <c r="AU83" s="216" t="s">
        <v>72</v>
      </c>
      <c r="AY83" s="18" t="s">
        <v>145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152</v>
      </c>
      <c r="BM83" s="216" t="s">
        <v>152</v>
      </c>
    </row>
    <row r="84" s="2" customFormat="1" ht="16.5" customHeight="1">
      <c r="A84" s="39"/>
      <c r="B84" s="40"/>
      <c r="C84" s="205" t="s">
        <v>163</v>
      </c>
      <c r="D84" s="205" t="s">
        <v>148</v>
      </c>
      <c r="E84" s="206" t="s">
        <v>1851</v>
      </c>
      <c r="F84" s="207" t="s">
        <v>1852</v>
      </c>
      <c r="G84" s="208" t="s">
        <v>949</v>
      </c>
      <c r="H84" s="209">
        <v>8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152</v>
      </c>
      <c r="AT84" s="216" t="s">
        <v>148</v>
      </c>
      <c r="AU84" s="216" t="s">
        <v>72</v>
      </c>
      <c r="AY84" s="18" t="s">
        <v>145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152</v>
      </c>
      <c r="BM84" s="216" t="s">
        <v>191</v>
      </c>
    </row>
    <row r="85" s="2" customFormat="1" ht="16.5" customHeight="1">
      <c r="A85" s="39"/>
      <c r="B85" s="40"/>
      <c r="C85" s="205" t="s">
        <v>152</v>
      </c>
      <c r="D85" s="205" t="s">
        <v>148</v>
      </c>
      <c r="E85" s="206" t="s">
        <v>1853</v>
      </c>
      <c r="F85" s="207" t="s">
        <v>1854</v>
      </c>
      <c r="G85" s="208" t="s">
        <v>949</v>
      </c>
      <c r="H85" s="209">
        <v>3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152</v>
      </c>
      <c r="AT85" s="216" t="s">
        <v>148</v>
      </c>
      <c r="AU85" s="216" t="s">
        <v>72</v>
      </c>
      <c r="AY85" s="18" t="s">
        <v>145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152</v>
      </c>
      <c r="BM85" s="216" t="s">
        <v>211</v>
      </c>
    </row>
    <row r="86" s="2" customFormat="1" ht="16.5" customHeight="1">
      <c r="A86" s="39"/>
      <c r="B86" s="40"/>
      <c r="C86" s="205" t="s">
        <v>184</v>
      </c>
      <c r="D86" s="205" t="s">
        <v>148</v>
      </c>
      <c r="E86" s="206" t="s">
        <v>1855</v>
      </c>
      <c r="F86" s="207" t="s">
        <v>1856</v>
      </c>
      <c r="G86" s="208" t="s">
        <v>949</v>
      </c>
      <c r="H86" s="209">
        <v>10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152</v>
      </c>
      <c r="AT86" s="216" t="s">
        <v>148</v>
      </c>
      <c r="AU86" s="216" t="s">
        <v>72</v>
      </c>
      <c r="AY86" s="18" t="s">
        <v>145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152</v>
      </c>
      <c r="BM86" s="216" t="s">
        <v>223</v>
      </c>
    </row>
    <row r="87" s="2" customFormat="1" ht="16.5" customHeight="1">
      <c r="A87" s="39"/>
      <c r="B87" s="40"/>
      <c r="C87" s="205" t="s">
        <v>191</v>
      </c>
      <c r="D87" s="205" t="s">
        <v>148</v>
      </c>
      <c r="E87" s="206" t="s">
        <v>1857</v>
      </c>
      <c r="F87" s="207" t="s">
        <v>1858</v>
      </c>
      <c r="G87" s="208" t="s">
        <v>949</v>
      </c>
      <c r="H87" s="209">
        <v>10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152</v>
      </c>
      <c r="AT87" s="216" t="s">
        <v>148</v>
      </c>
      <c r="AU87" s="216" t="s">
        <v>72</v>
      </c>
      <c r="AY87" s="18" t="s">
        <v>145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152</v>
      </c>
      <c r="BM87" s="216" t="s">
        <v>238</v>
      </c>
    </row>
    <row r="88" s="2" customFormat="1" ht="16.5" customHeight="1">
      <c r="A88" s="39"/>
      <c r="B88" s="40"/>
      <c r="C88" s="205" t="s">
        <v>200</v>
      </c>
      <c r="D88" s="205" t="s">
        <v>148</v>
      </c>
      <c r="E88" s="206" t="s">
        <v>1859</v>
      </c>
      <c r="F88" s="207" t="s">
        <v>1860</v>
      </c>
      <c r="G88" s="208" t="s">
        <v>233</v>
      </c>
      <c r="H88" s="209">
        <v>660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152</v>
      </c>
      <c r="AT88" s="216" t="s">
        <v>148</v>
      </c>
      <c r="AU88" s="216" t="s">
        <v>72</v>
      </c>
      <c r="AY88" s="18" t="s">
        <v>145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152</v>
      </c>
      <c r="BM88" s="216" t="s">
        <v>254</v>
      </c>
    </row>
    <row r="89" s="2" customFormat="1" ht="16.5" customHeight="1">
      <c r="A89" s="39"/>
      <c r="B89" s="40"/>
      <c r="C89" s="205" t="s">
        <v>211</v>
      </c>
      <c r="D89" s="205" t="s">
        <v>148</v>
      </c>
      <c r="E89" s="206" t="s">
        <v>1861</v>
      </c>
      <c r="F89" s="207" t="s">
        <v>1862</v>
      </c>
      <c r="G89" s="208" t="s">
        <v>233</v>
      </c>
      <c r="H89" s="209">
        <v>25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152</v>
      </c>
      <c r="AT89" s="216" t="s">
        <v>148</v>
      </c>
      <c r="AU89" s="216" t="s">
        <v>72</v>
      </c>
      <c r="AY89" s="18" t="s">
        <v>145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152</v>
      </c>
      <c r="BM89" s="216" t="s">
        <v>265</v>
      </c>
    </row>
    <row r="90" s="2" customFormat="1" ht="16.5" customHeight="1">
      <c r="A90" s="39"/>
      <c r="B90" s="40"/>
      <c r="C90" s="205" t="s">
        <v>146</v>
      </c>
      <c r="D90" s="205" t="s">
        <v>148</v>
      </c>
      <c r="E90" s="206" t="s">
        <v>1863</v>
      </c>
      <c r="F90" s="207" t="s">
        <v>1864</v>
      </c>
      <c r="G90" s="208" t="s">
        <v>233</v>
      </c>
      <c r="H90" s="209">
        <v>120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152</v>
      </c>
      <c r="AT90" s="216" t="s">
        <v>148</v>
      </c>
      <c r="AU90" s="216" t="s">
        <v>72</v>
      </c>
      <c r="AY90" s="18" t="s">
        <v>145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152</v>
      </c>
      <c r="BM90" s="216" t="s">
        <v>281</v>
      </c>
    </row>
    <row r="91" s="2" customFormat="1" ht="16.5" customHeight="1">
      <c r="A91" s="39"/>
      <c r="B91" s="40"/>
      <c r="C91" s="205" t="s">
        <v>223</v>
      </c>
      <c r="D91" s="205" t="s">
        <v>148</v>
      </c>
      <c r="E91" s="206" t="s">
        <v>1865</v>
      </c>
      <c r="F91" s="207" t="s">
        <v>1866</v>
      </c>
      <c r="G91" s="208" t="s">
        <v>233</v>
      </c>
      <c r="H91" s="209">
        <v>150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152</v>
      </c>
      <c r="AT91" s="216" t="s">
        <v>148</v>
      </c>
      <c r="AU91" s="216" t="s">
        <v>72</v>
      </c>
      <c r="AY91" s="18" t="s">
        <v>145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152</v>
      </c>
      <c r="BM91" s="216" t="s">
        <v>299</v>
      </c>
    </row>
    <row r="92" s="2" customFormat="1" ht="16.5" customHeight="1">
      <c r="A92" s="39"/>
      <c r="B92" s="40"/>
      <c r="C92" s="205" t="s">
        <v>230</v>
      </c>
      <c r="D92" s="205" t="s">
        <v>148</v>
      </c>
      <c r="E92" s="206" t="s">
        <v>1867</v>
      </c>
      <c r="F92" s="207" t="s">
        <v>1868</v>
      </c>
      <c r="G92" s="208" t="s">
        <v>949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152</v>
      </c>
      <c r="AT92" s="216" t="s">
        <v>148</v>
      </c>
      <c r="AU92" s="216" t="s">
        <v>72</v>
      </c>
      <c r="AY92" s="18" t="s">
        <v>145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152</v>
      </c>
      <c r="BM92" s="216" t="s">
        <v>315</v>
      </c>
    </row>
    <row r="93" s="2" customFormat="1" ht="16.5" customHeight="1">
      <c r="A93" s="39"/>
      <c r="B93" s="40"/>
      <c r="C93" s="205" t="s">
        <v>238</v>
      </c>
      <c r="D93" s="205" t="s">
        <v>148</v>
      </c>
      <c r="E93" s="206" t="s">
        <v>1869</v>
      </c>
      <c r="F93" s="207" t="s">
        <v>1870</v>
      </c>
      <c r="G93" s="208" t="s">
        <v>19</v>
      </c>
      <c r="H93" s="209">
        <v>4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152</v>
      </c>
      <c r="AT93" s="216" t="s">
        <v>148</v>
      </c>
      <c r="AU93" s="216" t="s">
        <v>72</v>
      </c>
      <c r="AY93" s="18" t="s">
        <v>145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152</v>
      </c>
      <c r="BM93" s="216" t="s">
        <v>330</v>
      </c>
    </row>
    <row r="94" s="2" customFormat="1" ht="16.5" customHeight="1">
      <c r="A94" s="39"/>
      <c r="B94" s="40"/>
      <c r="C94" s="205" t="s">
        <v>248</v>
      </c>
      <c r="D94" s="205" t="s">
        <v>148</v>
      </c>
      <c r="E94" s="206" t="s">
        <v>1871</v>
      </c>
      <c r="F94" s="207" t="s">
        <v>1872</v>
      </c>
      <c r="G94" s="208" t="s">
        <v>19</v>
      </c>
      <c r="H94" s="209">
        <v>4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152</v>
      </c>
      <c r="AT94" s="216" t="s">
        <v>148</v>
      </c>
      <c r="AU94" s="216" t="s">
        <v>72</v>
      </c>
      <c r="AY94" s="18" t="s">
        <v>145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152</v>
      </c>
      <c r="BM94" s="216" t="s">
        <v>345</v>
      </c>
    </row>
    <row r="95" s="2" customFormat="1" ht="16.5" customHeight="1">
      <c r="A95" s="39"/>
      <c r="B95" s="40"/>
      <c r="C95" s="205" t="s">
        <v>254</v>
      </c>
      <c r="D95" s="205" t="s">
        <v>148</v>
      </c>
      <c r="E95" s="206" t="s">
        <v>1873</v>
      </c>
      <c r="F95" s="207" t="s">
        <v>1874</v>
      </c>
      <c r="G95" s="208" t="s">
        <v>19</v>
      </c>
      <c r="H95" s="209">
        <v>20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152</v>
      </c>
      <c r="AT95" s="216" t="s">
        <v>148</v>
      </c>
      <c r="AU95" s="216" t="s">
        <v>72</v>
      </c>
      <c r="AY95" s="18" t="s">
        <v>145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152</v>
      </c>
      <c r="BM95" s="216" t="s">
        <v>360</v>
      </c>
    </row>
    <row r="96" s="12" customFormat="1" ht="25.92" customHeight="1">
      <c r="A96" s="12"/>
      <c r="B96" s="189"/>
      <c r="C96" s="190"/>
      <c r="D96" s="191" t="s">
        <v>71</v>
      </c>
      <c r="E96" s="192" t="s">
        <v>1282</v>
      </c>
      <c r="F96" s="192" t="s">
        <v>1875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SUM(P97:P132)</f>
        <v>0</v>
      </c>
      <c r="Q96" s="197"/>
      <c r="R96" s="198">
        <f>SUM(R97:R132)</f>
        <v>0</v>
      </c>
      <c r="S96" s="197"/>
      <c r="T96" s="199">
        <f>SUM(T97:T132)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72</v>
      </c>
      <c r="AY96" s="200" t="s">
        <v>145</v>
      </c>
      <c r="BK96" s="202">
        <f>SUM(BK97:BK132)</f>
        <v>0</v>
      </c>
    </row>
    <row r="97" s="2" customFormat="1" ht="16.5" customHeight="1">
      <c r="A97" s="39"/>
      <c r="B97" s="40"/>
      <c r="C97" s="205" t="s">
        <v>8</v>
      </c>
      <c r="D97" s="205" t="s">
        <v>148</v>
      </c>
      <c r="E97" s="206" t="s">
        <v>1876</v>
      </c>
      <c r="F97" s="207" t="s">
        <v>1877</v>
      </c>
      <c r="G97" s="208" t="s">
        <v>949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152</v>
      </c>
      <c r="AT97" s="216" t="s">
        <v>148</v>
      </c>
      <c r="AU97" s="216" t="s">
        <v>80</v>
      </c>
      <c r="AY97" s="18" t="s">
        <v>145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152</v>
      </c>
      <c r="BM97" s="216" t="s">
        <v>538</v>
      </c>
    </row>
    <row r="98" s="2" customFormat="1" ht="16.5" customHeight="1">
      <c r="A98" s="39"/>
      <c r="B98" s="40"/>
      <c r="C98" s="205" t="s">
        <v>265</v>
      </c>
      <c r="D98" s="205" t="s">
        <v>148</v>
      </c>
      <c r="E98" s="206" t="s">
        <v>1878</v>
      </c>
      <c r="F98" s="207" t="s">
        <v>1879</v>
      </c>
      <c r="G98" s="208" t="s">
        <v>949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152</v>
      </c>
      <c r="AT98" s="216" t="s">
        <v>148</v>
      </c>
      <c r="AU98" s="216" t="s">
        <v>80</v>
      </c>
      <c r="AY98" s="18" t="s">
        <v>145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152</v>
      </c>
      <c r="BM98" s="216" t="s">
        <v>556</v>
      </c>
    </row>
    <row r="99" s="2" customFormat="1" ht="16.5" customHeight="1">
      <c r="A99" s="39"/>
      <c r="B99" s="40"/>
      <c r="C99" s="205" t="s">
        <v>271</v>
      </c>
      <c r="D99" s="205" t="s">
        <v>148</v>
      </c>
      <c r="E99" s="206" t="s">
        <v>1880</v>
      </c>
      <c r="F99" s="207" t="s">
        <v>1881</v>
      </c>
      <c r="G99" s="208" t="s">
        <v>949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152</v>
      </c>
      <c r="AT99" s="216" t="s">
        <v>148</v>
      </c>
      <c r="AU99" s="216" t="s">
        <v>80</v>
      </c>
      <c r="AY99" s="18" t="s">
        <v>145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152</v>
      </c>
      <c r="BM99" s="216" t="s">
        <v>569</v>
      </c>
    </row>
    <row r="100" s="2" customFormat="1" ht="16.5" customHeight="1">
      <c r="A100" s="39"/>
      <c r="B100" s="40"/>
      <c r="C100" s="205" t="s">
        <v>281</v>
      </c>
      <c r="D100" s="205" t="s">
        <v>148</v>
      </c>
      <c r="E100" s="206" t="s">
        <v>1882</v>
      </c>
      <c r="F100" s="207" t="s">
        <v>1883</v>
      </c>
      <c r="G100" s="208" t="s">
        <v>949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80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582</v>
      </c>
    </row>
    <row r="101" s="2" customFormat="1" ht="16.5" customHeight="1">
      <c r="A101" s="39"/>
      <c r="B101" s="40"/>
      <c r="C101" s="205" t="s">
        <v>292</v>
      </c>
      <c r="D101" s="205" t="s">
        <v>148</v>
      </c>
      <c r="E101" s="206" t="s">
        <v>1884</v>
      </c>
      <c r="F101" s="207" t="s">
        <v>1885</v>
      </c>
      <c r="G101" s="208" t="s">
        <v>949</v>
      </c>
      <c r="H101" s="209">
        <v>5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152</v>
      </c>
      <c r="AT101" s="216" t="s">
        <v>148</v>
      </c>
      <c r="AU101" s="216" t="s">
        <v>80</v>
      </c>
      <c r="AY101" s="18" t="s">
        <v>145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152</v>
      </c>
      <c r="BM101" s="216" t="s">
        <v>606</v>
      </c>
    </row>
    <row r="102" s="2" customFormat="1" ht="16.5" customHeight="1">
      <c r="A102" s="39"/>
      <c r="B102" s="40"/>
      <c r="C102" s="205" t="s">
        <v>299</v>
      </c>
      <c r="D102" s="205" t="s">
        <v>148</v>
      </c>
      <c r="E102" s="206" t="s">
        <v>1886</v>
      </c>
      <c r="F102" s="207" t="s">
        <v>1887</v>
      </c>
      <c r="G102" s="208" t="s">
        <v>949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152</v>
      </c>
      <c r="AT102" s="216" t="s">
        <v>148</v>
      </c>
      <c r="AU102" s="216" t="s">
        <v>80</v>
      </c>
      <c r="AY102" s="18" t="s">
        <v>145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152</v>
      </c>
      <c r="BM102" s="216" t="s">
        <v>624</v>
      </c>
    </row>
    <row r="103" s="2" customFormat="1" ht="21.75" customHeight="1">
      <c r="A103" s="39"/>
      <c r="B103" s="40"/>
      <c r="C103" s="205" t="s">
        <v>7</v>
      </c>
      <c r="D103" s="205" t="s">
        <v>148</v>
      </c>
      <c r="E103" s="206" t="s">
        <v>1888</v>
      </c>
      <c r="F103" s="207" t="s">
        <v>1889</v>
      </c>
      <c r="G103" s="208" t="s">
        <v>949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80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643</v>
      </c>
    </row>
    <row r="104" s="2" customFormat="1" ht="16.5" customHeight="1">
      <c r="A104" s="39"/>
      <c r="B104" s="40"/>
      <c r="C104" s="205" t="s">
        <v>315</v>
      </c>
      <c r="D104" s="205" t="s">
        <v>148</v>
      </c>
      <c r="E104" s="206" t="s">
        <v>1890</v>
      </c>
      <c r="F104" s="207" t="s">
        <v>1891</v>
      </c>
      <c r="G104" s="208" t="s">
        <v>949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152</v>
      </c>
      <c r="AT104" s="216" t="s">
        <v>148</v>
      </c>
      <c r="AU104" s="216" t="s">
        <v>80</v>
      </c>
      <c r="AY104" s="18" t="s">
        <v>145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152</v>
      </c>
      <c r="BM104" s="216" t="s">
        <v>656</v>
      </c>
    </row>
    <row r="105" s="2" customFormat="1" ht="16.5" customHeight="1">
      <c r="A105" s="39"/>
      <c r="B105" s="40"/>
      <c r="C105" s="205" t="s">
        <v>323</v>
      </c>
      <c r="D105" s="205" t="s">
        <v>148</v>
      </c>
      <c r="E105" s="206" t="s">
        <v>1892</v>
      </c>
      <c r="F105" s="207" t="s">
        <v>1893</v>
      </c>
      <c r="G105" s="208" t="s">
        <v>949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80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667</v>
      </c>
    </row>
    <row r="106" s="2" customFormat="1" ht="16.5" customHeight="1">
      <c r="A106" s="39"/>
      <c r="B106" s="40"/>
      <c r="C106" s="205" t="s">
        <v>330</v>
      </c>
      <c r="D106" s="205" t="s">
        <v>148</v>
      </c>
      <c r="E106" s="206" t="s">
        <v>1894</v>
      </c>
      <c r="F106" s="207" t="s">
        <v>1895</v>
      </c>
      <c r="G106" s="208" t="s">
        <v>949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152</v>
      </c>
      <c r="AT106" s="216" t="s">
        <v>148</v>
      </c>
      <c r="AU106" s="216" t="s">
        <v>80</v>
      </c>
      <c r="AY106" s="18" t="s">
        <v>145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152</v>
      </c>
      <c r="BM106" s="216" t="s">
        <v>677</v>
      </c>
    </row>
    <row r="107" s="2" customFormat="1" ht="16.5" customHeight="1">
      <c r="A107" s="39"/>
      <c r="B107" s="40"/>
      <c r="C107" s="205" t="s">
        <v>336</v>
      </c>
      <c r="D107" s="205" t="s">
        <v>148</v>
      </c>
      <c r="E107" s="206" t="s">
        <v>1896</v>
      </c>
      <c r="F107" s="207" t="s">
        <v>1897</v>
      </c>
      <c r="G107" s="208" t="s">
        <v>949</v>
      </c>
      <c r="H107" s="209">
        <v>2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152</v>
      </c>
      <c r="AT107" s="216" t="s">
        <v>148</v>
      </c>
      <c r="AU107" s="216" t="s">
        <v>80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690</v>
      </c>
    </row>
    <row r="108" s="2" customFormat="1" ht="16.5" customHeight="1">
      <c r="A108" s="39"/>
      <c r="B108" s="40"/>
      <c r="C108" s="205" t="s">
        <v>345</v>
      </c>
      <c r="D108" s="205" t="s">
        <v>148</v>
      </c>
      <c r="E108" s="206" t="s">
        <v>1898</v>
      </c>
      <c r="F108" s="207" t="s">
        <v>1899</v>
      </c>
      <c r="G108" s="208" t="s">
        <v>949</v>
      </c>
      <c r="H108" s="209">
        <v>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152</v>
      </c>
      <c r="AT108" s="216" t="s">
        <v>148</v>
      </c>
      <c r="AU108" s="216" t="s">
        <v>80</v>
      </c>
      <c r="AY108" s="18" t="s">
        <v>145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152</v>
      </c>
      <c r="BM108" s="216" t="s">
        <v>704</v>
      </c>
    </row>
    <row r="109" s="2" customFormat="1" ht="16.5" customHeight="1">
      <c r="A109" s="39"/>
      <c r="B109" s="40"/>
      <c r="C109" s="205" t="s">
        <v>351</v>
      </c>
      <c r="D109" s="205" t="s">
        <v>148</v>
      </c>
      <c r="E109" s="206" t="s">
        <v>1900</v>
      </c>
      <c r="F109" s="207" t="s">
        <v>1901</v>
      </c>
      <c r="G109" s="208" t="s">
        <v>233</v>
      </c>
      <c r="H109" s="209">
        <v>100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80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356</v>
      </c>
    </row>
    <row r="110" s="2" customFormat="1" ht="16.5" customHeight="1">
      <c r="A110" s="39"/>
      <c r="B110" s="40"/>
      <c r="C110" s="205" t="s">
        <v>360</v>
      </c>
      <c r="D110" s="205" t="s">
        <v>148</v>
      </c>
      <c r="E110" s="206" t="s">
        <v>1902</v>
      </c>
      <c r="F110" s="207" t="s">
        <v>1903</v>
      </c>
      <c r="G110" s="208" t="s">
        <v>949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152</v>
      </c>
      <c r="AT110" s="216" t="s">
        <v>148</v>
      </c>
      <c r="AU110" s="216" t="s">
        <v>80</v>
      </c>
      <c r="AY110" s="18" t="s">
        <v>145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152</v>
      </c>
      <c r="BM110" s="216" t="s">
        <v>723</v>
      </c>
    </row>
    <row r="111" s="2" customFormat="1" ht="16.5" customHeight="1">
      <c r="A111" s="39"/>
      <c r="B111" s="40"/>
      <c r="C111" s="205" t="s">
        <v>531</v>
      </c>
      <c r="D111" s="205" t="s">
        <v>148</v>
      </c>
      <c r="E111" s="206" t="s">
        <v>1904</v>
      </c>
      <c r="F111" s="207" t="s">
        <v>1905</v>
      </c>
      <c r="G111" s="208" t="s">
        <v>949</v>
      </c>
      <c r="H111" s="209">
        <v>88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152</v>
      </c>
      <c r="AT111" s="216" t="s">
        <v>148</v>
      </c>
      <c r="AU111" s="216" t="s">
        <v>80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152</v>
      </c>
      <c r="BM111" s="216" t="s">
        <v>733</v>
      </c>
    </row>
    <row r="112" s="2" customFormat="1" ht="16.5" customHeight="1">
      <c r="A112" s="39"/>
      <c r="B112" s="40"/>
      <c r="C112" s="205" t="s">
        <v>538</v>
      </c>
      <c r="D112" s="205" t="s">
        <v>148</v>
      </c>
      <c r="E112" s="206" t="s">
        <v>1906</v>
      </c>
      <c r="F112" s="207" t="s">
        <v>1907</v>
      </c>
      <c r="G112" s="208" t="s">
        <v>233</v>
      </c>
      <c r="H112" s="209">
        <v>1700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152</v>
      </c>
      <c r="AT112" s="216" t="s">
        <v>148</v>
      </c>
      <c r="AU112" s="216" t="s">
        <v>80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152</v>
      </c>
      <c r="BM112" s="216" t="s">
        <v>237</v>
      </c>
    </row>
    <row r="113" s="2" customFormat="1" ht="16.5" customHeight="1">
      <c r="A113" s="39"/>
      <c r="B113" s="40"/>
      <c r="C113" s="205" t="s">
        <v>549</v>
      </c>
      <c r="D113" s="205" t="s">
        <v>148</v>
      </c>
      <c r="E113" s="206" t="s">
        <v>1908</v>
      </c>
      <c r="F113" s="207" t="s">
        <v>1909</v>
      </c>
      <c r="G113" s="208" t="s">
        <v>949</v>
      </c>
      <c r="H113" s="209">
        <v>17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80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751</v>
      </c>
    </row>
    <row r="114" s="2" customFormat="1" ht="16.5" customHeight="1">
      <c r="A114" s="39"/>
      <c r="B114" s="40"/>
      <c r="C114" s="205" t="s">
        <v>556</v>
      </c>
      <c r="D114" s="205" t="s">
        <v>148</v>
      </c>
      <c r="E114" s="206" t="s">
        <v>1910</v>
      </c>
      <c r="F114" s="207" t="s">
        <v>1909</v>
      </c>
      <c r="G114" s="208" t="s">
        <v>949</v>
      </c>
      <c r="H114" s="209">
        <v>18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152</v>
      </c>
      <c r="AT114" s="216" t="s">
        <v>148</v>
      </c>
      <c r="AU114" s="216" t="s">
        <v>80</v>
      </c>
      <c r="AY114" s="18" t="s">
        <v>145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152</v>
      </c>
      <c r="BM114" s="216" t="s">
        <v>763</v>
      </c>
    </row>
    <row r="115" s="2" customFormat="1" ht="16.5" customHeight="1">
      <c r="A115" s="39"/>
      <c r="B115" s="40"/>
      <c r="C115" s="205" t="s">
        <v>563</v>
      </c>
      <c r="D115" s="205" t="s">
        <v>148</v>
      </c>
      <c r="E115" s="206" t="s">
        <v>1911</v>
      </c>
      <c r="F115" s="207" t="s">
        <v>1912</v>
      </c>
      <c r="G115" s="208" t="s">
        <v>949</v>
      </c>
      <c r="H115" s="209">
        <v>16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148</v>
      </c>
      <c r="AU115" s="216" t="s">
        <v>80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152</v>
      </c>
      <c r="BM115" s="216" t="s">
        <v>774</v>
      </c>
    </row>
    <row r="116" s="2" customFormat="1" ht="16.5" customHeight="1">
      <c r="A116" s="39"/>
      <c r="B116" s="40"/>
      <c r="C116" s="205" t="s">
        <v>569</v>
      </c>
      <c r="D116" s="205" t="s">
        <v>148</v>
      </c>
      <c r="E116" s="206" t="s">
        <v>1913</v>
      </c>
      <c r="F116" s="207" t="s">
        <v>1914</v>
      </c>
      <c r="G116" s="208" t="s">
        <v>949</v>
      </c>
      <c r="H116" s="209">
        <v>40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80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335</v>
      </c>
    </row>
    <row r="117" s="2" customFormat="1" ht="16.5" customHeight="1">
      <c r="A117" s="39"/>
      <c r="B117" s="40"/>
      <c r="C117" s="205" t="s">
        <v>574</v>
      </c>
      <c r="D117" s="205" t="s">
        <v>148</v>
      </c>
      <c r="E117" s="206" t="s">
        <v>1915</v>
      </c>
      <c r="F117" s="207" t="s">
        <v>1916</v>
      </c>
      <c r="G117" s="208" t="s">
        <v>949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80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787</v>
      </c>
    </row>
    <row r="118" s="2" customFormat="1" ht="16.5" customHeight="1">
      <c r="A118" s="39"/>
      <c r="B118" s="40"/>
      <c r="C118" s="205" t="s">
        <v>582</v>
      </c>
      <c r="D118" s="205" t="s">
        <v>148</v>
      </c>
      <c r="E118" s="206" t="s">
        <v>1917</v>
      </c>
      <c r="F118" s="207" t="s">
        <v>1918</v>
      </c>
      <c r="G118" s="208" t="s">
        <v>949</v>
      </c>
      <c r="H118" s="209">
        <v>11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152</v>
      </c>
      <c r="AT118" s="216" t="s">
        <v>148</v>
      </c>
      <c r="AU118" s="216" t="s">
        <v>80</v>
      </c>
      <c r="AY118" s="18" t="s">
        <v>145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152</v>
      </c>
      <c r="BM118" s="216" t="s">
        <v>795</v>
      </c>
    </row>
    <row r="119" s="2" customFormat="1" ht="16.5" customHeight="1">
      <c r="A119" s="39"/>
      <c r="B119" s="40"/>
      <c r="C119" s="205" t="s">
        <v>591</v>
      </c>
      <c r="D119" s="205" t="s">
        <v>148</v>
      </c>
      <c r="E119" s="206" t="s">
        <v>1919</v>
      </c>
      <c r="F119" s="207" t="s">
        <v>1920</v>
      </c>
      <c r="G119" s="208" t="s">
        <v>949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152</v>
      </c>
      <c r="AT119" s="216" t="s">
        <v>148</v>
      </c>
      <c r="AU119" s="216" t="s">
        <v>80</v>
      </c>
      <c r="AY119" s="18" t="s">
        <v>145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152</v>
      </c>
      <c r="BM119" s="216" t="s">
        <v>807</v>
      </c>
    </row>
    <row r="120" s="2" customFormat="1" ht="16.5" customHeight="1">
      <c r="A120" s="39"/>
      <c r="B120" s="40"/>
      <c r="C120" s="205" t="s">
        <v>606</v>
      </c>
      <c r="D120" s="205" t="s">
        <v>148</v>
      </c>
      <c r="E120" s="206" t="s">
        <v>1921</v>
      </c>
      <c r="F120" s="207" t="s">
        <v>1922</v>
      </c>
      <c r="G120" s="208" t="s">
        <v>949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152</v>
      </c>
      <c r="AT120" s="216" t="s">
        <v>148</v>
      </c>
      <c r="AU120" s="216" t="s">
        <v>80</v>
      </c>
      <c r="AY120" s="18" t="s">
        <v>145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152</v>
      </c>
      <c r="BM120" s="216" t="s">
        <v>818</v>
      </c>
    </row>
    <row r="121" s="2" customFormat="1" ht="16.5" customHeight="1">
      <c r="A121" s="39"/>
      <c r="B121" s="40"/>
      <c r="C121" s="205" t="s">
        <v>619</v>
      </c>
      <c r="D121" s="205" t="s">
        <v>148</v>
      </c>
      <c r="E121" s="206" t="s">
        <v>1923</v>
      </c>
      <c r="F121" s="207" t="s">
        <v>1924</v>
      </c>
      <c r="G121" s="208" t="s">
        <v>233</v>
      </c>
      <c r="H121" s="209">
        <v>90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152</v>
      </c>
      <c r="AT121" s="216" t="s">
        <v>148</v>
      </c>
      <c r="AU121" s="216" t="s">
        <v>80</v>
      </c>
      <c r="AY121" s="18" t="s">
        <v>145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152</v>
      </c>
      <c r="BM121" s="216" t="s">
        <v>830</v>
      </c>
    </row>
    <row r="122" s="2" customFormat="1" ht="16.5" customHeight="1">
      <c r="A122" s="39"/>
      <c r="B122" s="40"/>
      <c r="C122" s="205" t="s">
        <v>624</v>
      </c>
      <c r="D122" s="205" t="s">
        <v>148</v>
      </c>
      <c r="E122" s="206" t="s">
        <v>1925</v>
      </c>
      <c r="F122" s="207" t="s">
        <v>1926</v>
      </c>
      <c r="G122" s="208" t="s">
        <v>151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152</v>
      </c>
      <c r="AT122" s="216" t="s">
        <v>148</v>
      </c>
      <c r="AU122" s="216" t="s">
        <v>80</v>
      </c>
      <c r="AY122" s="18" t="s">
        <v>145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152</v>
      </c>
      <c r="BM122" s="216" t="s">
        <v>841</v>
      </c>
    </row>
    <row r="123" s="2" customFormat="1" ht="16.5" customHeight="1">
      <c r="A123" s="39"/>
      <c r="B123" s="40"/>
      <c r="C123" s="205" t="s">
        <v>634</v>
      </c>
      <c r="D123" s="205" t="s">
        <v>148</v>
      </c>
      <c r="E123" s="206" t="s">
        <v>1927</v>
      </c>
      <c r="F123" s="207" t="s">
        <v>1928</v>
      </c>
      <c r="G123" s="208" t="s">
        <v>949</v>
      </c>
      <c r="H123" s="209">
        <v>3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152</v>
      </c>
      <c r="AT123" s="216" t="s">
        <v>148</v>
      </c>
      <c r="AU123" s="216" t="s">
        <v>80</v>
      </c>
      <c r="AY123" s="18" t="s">
        <v>145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152</v>
      </c>
      <c r="BM123" s="216" t="s">
        <v>853</v>
      </c>
    </row>
    <row r="124" s="2" customFormat="1" ht="16.5" customHeight="1">
      <c r="A124" s="39"/>
      <c r="B124" s="40"/>
      <c r="C124" s="205" t="s">
        <v>643</v>
      </c>
      <c r="D124" s="205" t="s">
        <v>148</v>
      </c>
      <c r="E124" s="206" t="s">
        <v>1929</v>
      </c>
      <c r="F124" s="207" t="s">
        <v>1930</v>
      </c>
      <c r="G124" s="208" t="s">
        <v>949</v>
      </c>
      <c r="H124" s="209">
        <v>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80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865</v>
      </c>
    </row>
    <row r="125" s="2" customFormat="1" ht="16.5" customHeight="1">
      <c r="A125" s="39"/>
      <c r="B125" s="40"/>
      <c r="C125" s="205" t="s">
        <v>649</v>
      </c>
      <c r="D125" s="205" t="s">
        <v>148</v>
      </c>
      <c r="E125" s="206" t="s">
        <v>1931</v>
      </c>
      <c r="F125" s="207" t="s">
        <v>1932</v>
      </c>
      <c r="G125" s="208" t="s">
        <v>949</v>
      </c>
      <c r="H125" s="209">
        <v>86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152</v>
      </c>
      <c r="AT125" s="216" t="s">
        <v>148</v>
      </c>
      <c r="AU125" s="216" t="s">
        <v>80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152</v>
      </c>
      <c r="BM125" s="216" t="s">
        <v>876</v>
      </c>
    </row>
    <row r="126" s="2" customFormat="1" ht="16.5" customHeight="1">
      <c r="A126" s="39"/>
      <c r="B126" s="40"/>
      <c r="C126" s="205" t="s">
        <v>656</v>
      </c>
      <c r="D126" s="205" t="s">
        <v>148</v>
      </c>
      <c r="E126" s="206" t="s">
        <v>1933</v>
      </c>
      <c r="F126" s="207" t="s">
        <v>1934</v>
      </c>
      <c r="G126" s="208" t="s">
        <v>151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152</v>
      </c>
      <c r="AT126" s="216" t="s">
        <v>148</v>
      </c>
      <c r="AU126" s="216" t="s">
        <v>80</v>
      </c>
      <c r="AY126" s="18" t="s">
        <v>145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152</v>
      </c>
      <c r="BM126" s="216" t="s">
        <v>887</v>
      </c>
    </row>
    <row r="127" s="2" customFormat="1" ht="16.5" customHeight="1">
      <c r="A127" s="39"/>
      <c r="B127" s="40"/>
      <c r="C127" s="205" t="s">
        <v>661</v>
      </c>
      <c r="D127" s="205" t="s">
        <v>148</v>
      </c>
      <c r="E127" s="206" t="s">
        <v>1865</v>
      </c>
      <c r="F127" s="207" t="s">
        <v>1866</v>
      </c>
      <c r="G127" s="208" t="s">
        <v>233</v>
      </c>
      <c r="H127" s="209">
        <v>50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80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897</v>
      </c>
    </row>
    <row r="128" s="2" customFormat="1" ht="16.5" customHeight="1">
      <c r="A128" s="39"/>
      <c r="B128" s="40"/>
      <c r="C128" s="205" t="s">
        <v>667</v>
      </c>
      <c r="D128" s="205" t="s">
        <v>148</v>
      </c>
      <c r="E128" s="206" t="s">
        <v>1863</v>
      </c>
      <c r="F128" s="207" t="s">
        <v>1864</v>
      </c>
      <c r="G128" s="208" t="s">
        <v>233</v>
      </c>
      <c r="H128" s="209">
        <v>50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152</v>
      </c>
      <c r="AT128" s="216" t="s">
        <v>148</v>
      </c>
      <c r="AU128" s="216" t="s">
        <v>80</v>
      </c>
      <c r="AY128" s="18" t="s">
        <v>145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152</v>
      </c>
      <c r="BM128" s="216" t="s">
        <v>906</v>
      </c>
    </row>
    <row r="129" s="2" customFormat="1" ht="16.5" customHeight="1">
      <c r="A129" s="39"/>
      <c r="B129" s="40"/>
      <c r="C129" s="205" t="s">
        <v>672</v>
      </c>
      <c r="D129" s="205" t="s">
        <v>148</v>
      </c>
      <c r="E129" s="206" t="s">
        <v>1935</v>
      </c>
      <c r="F129" s="207" t="s">
        <v>1936</v>
      </c>
      <c r="G129" s="208" t="s">
        <v>19</v>
      </c>
      <c r="H129" s="209">
        <v>75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80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914</v>
      </c>
    </row>
    <row r="130" s="2" customFormat="1" ht="16.5" customHeight="1">
      <c r="A130" s="39"/>
      <c r="B130" s="40"/>
      <c r="C130" s="205" t="s">
        <v>677</v>
      </c>
      <c r="D130" s="205" t="s">
        <v>148</v>
      </c>
      <c r="E130" s="206" t="s">
        <v>1873</v>
      </c>
      <c r="F130" s="207" t="s">
        <v>1874</v>
      </c>
      <c r="G130" s="208" t="s">
        <v>19</v>
      </c>
      <c r="H130" s="209">
        <v>20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152</v>
      </c>
      <c r="AT130" s="216" t="s">
        <v>148</v>
      </c>
      <c r="AU130" s="216" t="s">
        <v>80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152</v>
      </c>
      <c r="BM130" s="216" t="s">
        <v>925</v>
      </c>
    </row>
    <row r="131" s="2" customFormat="1" ht="16.5" customHeight="1">
      <c r="A131" s="39"/>
      <c r="B131" s="40"/>
      <c r="C131" s="205" t="s">
        <v>684</v>
      </c>
      <c r="D131" s="205" t="s">
        <v>148</v>
      </c>
      <c r="E131" s="206" t="s">
        <v>1937</v>
      </c>
      <c r="F131" s="207" t="s">
        <v>1938</v>
      </c>
      <c r="G131" s="208" t="s">
        <v>19</v>
      </c>
      <c r="H131" s="209">
        <v>88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152</v>
      </c>
      <c r="AT131" s="216" t="s">
        <v>148</v>
      </c>
      <c r="AU131" s="216" t="s">
        <v>80</v>
      </c>
      <c r="AY131" s="18" t="s">
        <v>145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152</v>
      </c>
      <c r="BM131" s="216" t="s">
        <v>933</v>
      </c>
    </row>
    <row r="132" s="2" customFormat="1" ht="16.5" customHeight="1">
      <c r="A132" s="39"/>
      <c r="B132" s="40"/>
      <c r="C132" s="205" t="s">
        <v>690</v>
      </c>
      <c r="D132" s="205" t="s">
        <v>148</v>
      </c>
      <c r="E132" s="206" t="s">
        <v>1939</v>
      </c>
      <c r="F132" s="207" t="s">
        <v>1940</v>
      </c>
      <c r="G132" s="208" t="s">
        <v>19</v>
      </c>
      <c r="H132" s="209">
        <v>12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152</v>
      </c>
      <c r="AT132" s="216" t="s">
        <v>148</v>
      </c>
      <c r="AU132" s="216" t="s">
        <v>80</v>
      </c>
      <c r="AY132" s="18" t="s">
        <v>145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152</v>
      </c>
      <c r="BM132" s="216" t="s">
        <v>942</v>
      </c>
    </row>
    <row r="133" s="12" customFormat="1" ht="25.92" customHeight="1">
      <c r="A133" s="12"/>
      <c r="B133" s="189"/>
      <c r="C133" s="190"/>
      <c r="D133" s="191" t="s">
        <v>71</v>
      </c>
      <c r="E133" s="192" t="s">
        <v>1259</v>
      </c>
      <c r="F133" s="192" t="s">
        <v>1260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SUM(P134:P138)</f>
        <v>0</v>
      </c>
      <c r="Q133" s="197"/>
      <c r="R133" s="198">
        <f>SUM(R134:R138)</f>
        <v>0</v>
      </c>
      <c r="S133" s="197"/>
      <c r="T133" s="19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152</v>
      </c>
      <c r="AT133" s="201" t="s">
        <v>71</v>
      </c>
      <c r="AU133" s="201" t="s">
        <v>72</v>
      </c>
      <c r="AY133" s="200" t="s">
        <v>145</v>
      </c>
      <c r="BK133" s="202">
        <f>SUM(BK134:BK138)</f>
        <v>0</v>
      </c>
    </row>
    <row r="134" s="2" customFormat="1" ht="16.5" customHeight="1">
      <c r="A134" s="39"/>
      <c r="B134" s="40"/>
      <c r="C134" s="205" t="s">
        <v>700</v>
      </c>
      <c r="D134" s="205" t="s">
        <v>148</v>
      </c>
      <c r="E134" s="206" t="s">
        <v>1941</v>
      </c>
      <c r="F134" s="207" t="s">
        <v>1942</v>
      </c>
      <c r="G134" s="208" t="s">
        <v>151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152</v>
      </c>
      <c r="AT134" s="216" t="s">
        <v>148</v>
      </c>
      <c r="AU134" s="216" t="s">
        <v>80</v>
      </c>
      <c r="AY134" s="18" t="s">
        <v>145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152</v>
      </c>
      <c r="BM134" s="216" t="s">
        <v>951</v>
      </c>
    </row>
    <row r="135" s="2" customFormat="1" ht="16.5" customHeight="1">
      <c r="A135" s="39"/>
      <c r="B135" s="40"/>
      <c r="C135" s="205" t="s">
        <v>704</v>
      </c>
      <c r="D135" s="205" t="s">
        <v>148</v>
      </c>
      <c r="E135" s="206" t="s">
        <v>1943</v>
      </c>
      <c r="F135" s="207" t="s">
        <v>1944</v>
      </c>
      <c r="G135" s="208" t="s">
        <v>151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80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957</v>
      </c>
    </row>
    <row r="136" s="2" customFormat="1" ht="16.5" customHeight="1">
      <c r="A136" s="39"/>
      <c r="B136" s="40"/>
      <c r="C136" s="205" t="s">
        <v>708</v>
      </c>
      <c r="D136" s="205" t="s">
        <v>148</v>
      </c>
      <c r="E136" s="206" t="s">
        <v>1945</v>
      </c>
      <c r="F136" s="207" t="s">
        <v>1946</v>
      </c>
      <c r="G136" s="208" t="s">
        <v>151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80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965</v>
      </c>
    </row>
    <row r="137" s="2" customFormat="1" ht="16.5" customHeight="1">
      <c r="A137" s="39"/>
      <c r="B137" s="40"/>
      <c r="C137" s="205" t="s">
        <v>356</v>
      </c>
      <c r="D137" s="205" t="s">
        <v>148</v>
      </c>
      <c r="E137" s="206" t="s">
        <v>1947</v>
      </c>
      <c r="F137" s="207" t="s">
        <v>1948</v>
      </c>
      <c r="G137" s="208" t="s">
        <v>151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152</v>
      </c>
      <c r="AT137" s="216" t="s">
        <v>148</v>
      </c>
      <c r="AU137" s="216" t="s">
        <v>80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152</v>
      </c>
      <c r="BM137" s="216" t="s">
        <v>975</v>
      </c>
    </row>
    <row r="138" s="2" customFormat="1" ht="16.5" customHeight="1">
      <c r="A138" s="39"/>
      <c r="B138" s="40"/>
      <c r="C138" s="205" t="s">
        <v>717</v>
      </c>
      <c r="D138" s="205" t="s">
        <v>148</v>
      </c>
      <c r="E138" s="206" t="s">
        <v>1949</v>
      </c>
      <c r="F138" s="207" t="s">
        <v>1950</v>
      </c>
      <c r="G138" s="208" t="s">
        <v>151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70" t="s">
        <v>19</v>
      </c>
      <c r="N138" s="271" t="s">
        <v>43</v>
      </c>
      <c r="O138" s="272"/>
      <c r="P138" s="273">
        <f>O138*H138</f>
        <v>0</v>
      </c>
      <c r="Q138" s="273">
        <v>0</v>
      </c>
      <c r="R138" s="273">
        <f>Q138*H138</f>
        <v>0</v>
      </c>
      <c r="S138" s="273">
        <v>0</v>
      </c>
      <c r="T138" s="27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152</v>
      </c>
      <c r="AT138" s="216" t="s">
        <v>148</v>
      </c>
      <c r="AU138" s="216" t="s">
        <v>80</v>
      </c>
      <c r="AY138" s="18" t="s">
        <v>145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152</v>
      </c>
      <c r="BM138" s="216" t="s">
        <v>986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KpaqdLs/NDCIQ3G+cgOkD+Vkm39oO5nAlDjkjW7wYXSY13nqkq3I7I7Qy2YGkmGz9DdWq92EPyqBMtnH6PJcxw==" hashValue="ZmDvVPcl6T13qT5ZVHRrrdur7HbAxUAPiUYQZAQDd6/r3m2xMuGnTyhE9Y0Z0ioeGErZpSqyWTp/029dOInTVg==" algorithmName="SHA-512" password="C75F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ROUND((SUM(BE94:BE238)),  2)</f>
        <v>0</v>
      </c>
      <c r="G33" s="39"/>
      <c r="H33" s="39"/>
      <c r="I33" s="149">
        <v>0.20999999999999999</v>
      </c>
      <c r="J33" s="148">
        <f>ROUND(((SUM(BE94:BE238))*I33),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ROUND((SUM(BF94:BF238)),  2)</f>
        <v>0</v>
      </c>
      <c r="G34" s="39"/>
      <c r="H34" s="39"/>
      <c r="I34" s="149">
        <v>0.14999999999999999</v>
      </c>
      <c r="J34" s="148">
        <f>ROUND(((SUM(BF94:BF238))*I34),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ROUND((SUM(BG94:BG238)),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ROUND((SUM(BH94:BH238)),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ROUND((SUM(BI94:BI238)),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01.4c - Zdravotechnika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367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370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1952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371</v>
      </c>
      <c r="E64" s="175"/>
      <c r="F64" s="175"/>
      <c r="G64" s="175"/>
      <c r="H64" s="175"/>
      <c r="I64" s="175"/>
      <c r="J64" s="176">
        <f>J101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119</v>
      </c>
      <c r="E65" s="175"/>
      <c r="F65" s="175"/>
      <c r="G65" s="175"/>
      <c r="H65" s="175"/>
      <c r="I65" s="175"/>
      <c r="J65" s="176">
        <f>J111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1953</v>
      </c>
      <c r="E66" s="175"/>
      <c r="F66" s="175"/>
      <c r="G66" s="175"/>
      <c r="H66" s="175"/>
      <c r="I66" s="175"/>
      <c r="J66" s="176">
        <f>J115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120</v>
      </c>
      <c r="E67" s="175"/>
      <c r="F67" s="175"/>
      <c r="G67" s="175"/>
      <c r="H67" s="175"/>
      <c r="I67" s="175"/>
      <c r="J67" s="176">
        <f>J124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121</v>
      </c>
      <c r="E68" s="169"/>
      <c r="F68" s="169"/>
      <c r="G68" s="169"/>
      <c r="H68" s="169"/>
      <c r="I68" s="169"/>
      <c r="J68" s="170">
        <f>J135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1954</v>
      </c>
      <c r="E69" s="175"/>
      <c r="F69" s="175"/>
      <c r="G69" s="175"/>
      <c r="H69" s="175"/>
      <c r="I69" s="175"/>
      <c r="J69" s="176">
        <f>J136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1955</v>
      </c>
      <c r="E70" s="175"/>
      <c r="F70" s="175"/>
      <c r="G70" s="175"/>
      <c r="H70" s="175"/>
      <c r="I70" s="175"/>
      <c r="J70" s="176">
        <f>J155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1956</v>
      </c>
      <c r="E71" s="175"/>
      <c r="F71" s="175"/>
      <c r="G71" s="175"/>
      <c r="H71" s="175"/>
      <c r="I71" s="175"/>
      <c r="J71" s="176">
        <f>J221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127</v>
      </c>
      <c r="E72" s="175"/>
      <c r="F72" s="175"/>
      <c r="G72" s="175"/>
      <c r="H72" s="175"/>
      <c r="I72" s="175"/>
      <c r="J72" s="176">
        <f>J229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1957</v>
      </c>
      <c r="E73" s="169"/>
      <c r="F73" s="169"/>
      <c r="G73" s="169"/>
      <c r="H73" s="169"/>
      <c r="I73" s="169"/>
      <c r="J73" s="170">
        <f>J234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6"/>
      <c r="C74" s="167"/>
      <c r="D74" s="168" t="s">
        <v>378</v>
      </c>
      <c r="E74" s="169"/>
      <c r="F74" s="169"/>
      <c r="G74" s="169"/>
      <c r="H74" s="169"/>
      <c r="I74" s="169"/>
      <c r="J74" s="170">
        <f>J237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130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UHK-Objekt E-Stavební úpravy pracoviště centra terénní archeologie - 1. Etapa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112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01.4c - Zdravotechnika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Hradec Králové</v>
      </c>
      <c r="G88" s="41"/>
      <c r="H88" s="41"/>
      <c r="I88" s="33" t="s">
        <v>23</v>
      </c>
      <c r="J88" s="73" t="str">
        <f>IF(J12="","",J12)</f>
        <v>22. 6. 2022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E15</f>
        <v>Univerzita Hradec Králové</v>
      </c>
      <c r="G90" s="41"/>
      <c r="H90" s="41"/>
      <c r="I90" s="33" t="s">
        <v>31</v>
      </c>
      <c r="J90" s="37" t="str">
        <f>E21</f>
        <v>Fplan projekty a stavby s. r. 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34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131</v>
      </c>
      <c r="D93" s="181" t="s">
        <v>57</v>
      </c>
      <c r="E93" s="181" t="s">
        <v>53</v>
      </c>
      <c r="F93" s="181" t="s">
        <v>54</v>
      </c>
      <c r="G93" s="181" t="s">
        <v>132</v>
      </c>
      <c r="H93" s="181" t="s">
        <v>133</v>
      </c>
      <c r="I93" s="181" t="s">
        <v>134</v>
      </c>
      <c r="J93" s="181" t="s">
        <v>116</v>
      </c>
      <c r="K93" s="182" t="s">
        <v>135</v>
      </c>
      <c r="L93" s="183"/>
      <c r="M93" s="93" t="s">
        <v>19</v>
      </c>
      <c r="N93" s="94" t="s">
        <v>42</v>
      </c>
      <c r="O93" s="94" t="s">
        <v>136</v>
      </c>
      <c r="P93" s="94" t="s">
        <v>137</v>
      </c>
      <c r="Q93" s="94" t="s">
        <v>138</v>
      </c>
      <c r="R93" s="94" t="s">
        <v>139</v>
      </c>
      <c r="S93" s="94" t="s">
        <v>140</v>
      </c>
      <c r="T93" s="95" t="s">
        <v>141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142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P95+P135+P234+P237</f>
        <v>0</v>
      </c>
      <c r="Q94" s="97"/>
      <c r="R94" s="186">
        <f>R95+R135+R234+R237</f>
        <v>0.35888310000000007</v>
      </c>
      <c r="S94" s="97"/>
      <c r="T94" s="187">
        <f>T95+T135+T234+T237</f>
        <v>1.14839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117</v>
      </c>
      <c r="BK94" s="188">
        <f>BK95+BK135+BK234+BK237</f>
        <v>0</v>
      </c>
    </row>
    <row r="95" s="12" customFormat="1" ht="25.92" customHeight="1">
      <c r="A95" s="12"/>
      <c r="B95" s="189"/>
      <c r="C95" s="190"/>
      <c r="D95" s="191" t="s">
        <v>71</v>
      </c>
      <c r="E95" s="192" t="s">
        <v>143</v>
      </c>
      <c r="F95" s="192" t="s">
        <v>144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P96+P98+P101+P111+P124</f>
        <v>0</v>
      </c>
      <c r="Q95" s="197"/>
      <c r="R95" s="198">
        <f>R96+R98+R101+R111+R124</f>
        <v>0.0080330999999999996</v>
      </c>
      <c r="S95" s="197"/>
      <c r="T95" s="199">
        <f>T96+T98+T101+T111+T124</f>
        <v>0.81000000000000005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71</v>
      </c>
      <c r="AU95" s="201" t="s">
        <v>72</v>
      </c>
      <c r="AY95" s="200" t="s">
        <v>145</v>
      </c>
      <c r="BK95" s="202">
        <f>BK96+BK98+BK101+BK111+BK124</f>
        <v>0</v>
      </c>
    </row>
    <row r="96" s="12" customFormat="1" ht="22.8" customHeight="1">
      <c r="A96" s="12"/>
      <c r="B96" s="189"/>
      <c r="C96" s="190"/>
      <c r="D96" s="191" t="s">
        <v>71</v>
      </c>
      <c r="E96" s="203" t="s">
        <v>80</v>
      </c>
      <c r="F96" s="203" t="s">
        <v>379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P97</f>
        <v>0</v>
      </c>
      <c r="Q96" s="197"/>
      <c r="R96" s="198">
        <f>R97</f>
        <v>0</v>
      </c>
      <c r="S96" s="197"/>
      <c r="T96" s="19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80</v>
      </c>
      <c r="AY96" s="200" t="s">
        <v>145</v>
      </c>
      <c r="BK96" s="202">
        <f>BK97</f>
        <v>0</v>
      </c>
    </row>
    <row r="97" s="2" customFormat="1" ht="24.15" customHeight="1">
      <c r="A97" s="39"/>
      <c r="B97" s="40"/>
      <c r="C97" s="205" t="s">
        <v>80</v>
      </c>
      <c r="D97" s="205" t="s">
        <v>148</v>
      </c>
      <c r="E97" s="206" t="s">
        <v>1958</v>
      </c>
      <c r="F97" s="207" t="s">
        <v>1959</v>
      </c>
      <c r="G97" s="208" t="s">
        <v>233</v>
      </c>
      <c r="H97" s="209">
        <v>3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152</v>
      </c>
      <c r="AT97" s="216" t="s">
        <v>148</v>
      </c>
      <c r="AU97" s="216" t="s">
        <v>82</v>
      </c>
      <c r="AY97" s="18" t="s">
        <v>145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152</v>
      </c>
      <c r="BM97" s="216" t="s">
        <v>1960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191</v>
      </c>
      <c r="F98" s="203" t="s">
        <v>581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0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145</v>
      </c>
      <c r="BK98" s="202">
        <f>BK99</f>
        <v>0</v>
      </c>
    </row>
    <row r="99" s="12" customFormat="1" ht="20.88" customHeight="1">
      <c r="A99" s="12"/>
      <c r="B99" s="189"/>
      <c r="C99" s="190"/>
      <c r="D99" s="191" t="s">
        <v>71</v>
      </c>
      <c r="E99" s="203" t="s">
        <v>757</v>
      </c>
      <c r="F99" s="203" t="s">
        <v>1961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82</v>
      </c>
      <c r="AY99" s="200" t="s">
        <v>145</v>
      </c>
      <c r="BK99" s="202">
        <f>BK100</f>
        <v>0</v>
      </c>
    </row>
    <row r="100" s="2" customFormat="1" ht="16.5" customHeight="1">
      <c r="A100" s="39"/>
      <c r="B100" s="40"/>
      <c r="C100" s="205" t="s">
        <v>82</v>
      </c>
      <c r="D100" s="205" t="s">
        <v>148</v>
      </c>
      <c r="E100" s="206" t="s">
        <v>1962</v>
      </c>
      <c r="F100" s="207" t="s">
        <v>1963</v>
      </c>
      <c r="G100" s="208" t="s">
        <v>179</v>
      </c>
      <c r="H100" s="209">
        <v>22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163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1964</v>
      </c>
    </row>
    <row r="101" s="12" customFormat="1" ht="22.8" customHeight="1">
      <c r="A101" s="12"/>
      <c r="B101" s="189"/>
      <c r="C101" s="190"/>
      <c r="D101" s="191" t="s">
        <v>71</v>
      </c>
      <c r="E101" s="203" t="s">
        <v>211</v>
      </c>
      <c r="F101" s="203" t="s">
        <v>732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SUM(P102:P110)</f>
        <v>0</v>
      </c>
      <c r="Q101" s="197"/>
      <c r="R101" s="198">
        <f>SUM(R102:R110)</f>
        <v>0.0080330999999999996</v>
      </c>
      <c r="S101" s="197"/>
      <c r="T101" s="199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80</v>
      </c>
      <c r="AT101" s="201" t="s">
        <v>71</v>
      </c>
      <c r="AU101" s="201" t="s">
        <v>80</v>
      </c>
      <c r="AY101" s="200" t="s">
        <v>145</v>
      </c>
      <c r="BK101" s="202">
        <f>SUM(BK102:BK110)</f>
        <v>0</v>
      </c>
    </row>
    <row r="102" s="2" customFormat="1" ht="16.5" customHeight="1">
      <c r="A102" s="39"/>
      <c r="B102" s="40"/>
      <c r="C102" s="205" t="s">
        <v>163</v>
      </c>
      <c r="D102" s="205" t="s">
        <v>148</v>
      </c>
      <c r="E102" s="206" t="s">
        <v>1965</v>
      </c>
      <c r="F102" s="207" t="s">
        <v>1966</v>
      </c>
      <c r="G102" s="208" t="s">
        <v>151</v>
      </c>
      <c r="H102" s="209">
        <v>2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152</v>
      </c>
      <c r="AT102" s="216" t="s">
        <v>148</v>
      </c>
      <c r="AU102" s="216" t="s">
        <v>82</v>
      </c>
      <c r="AY102" s="18" t="s">
        <v>145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152</v>
      </c>
      <c r="BM102" s="216" t="s">
        <v>1967</v>
      </c>
    </row>
    <row r="103" s="2" customFormat="1" ht="24.15" customHeight="1">
      <c r="A103" s="39"/>
      <c r="B103" s="40"/>
      <c r="C103" s="205" t="s">
        <v>152</v>
      </c>
      <c r="D103" s="205" t="s">
        <v>148</v>
      </c>
      <c r="E103" s="206" t="s">
        <v>1968</v>
      </c>
      <c r="F103" s="207" t="s">
        <v>1969</v>
      </c>
      <c r="G103" s="208" t="s">
        <v>233</v>
      </c>
      <c r="H103" s="209">
        <v>3</v>
      </c>
      <c r="I103" s="210"/>
      <c r="J103" s="211">
        <f>ROUND(I103*H103,2)</f>
        <v>0</v>
      </c>
      <c r="K103" s="207" t="s">
        <v>157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1.0000000000000001E-05</v>
      </c>
      <c r="R103" s="214">
        <f>Q103*H103</f>
        <v>3.0000000000000004E-05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82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1970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1971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82</v>
      </c>
    </row>
    <row r="105" s="14" customFormat="1">
      <c r="A105" s="14"/>
      <c r="B105" s="235"/>
      <c r="C105" s="236"/>
      <c r="D105" s="225" t="s">
        <v>161</v>
      </c>
      <c r="E105" s="237" t="s">
        <v>19</v>
      </c>
      <c r="F105" s="238" t="s">
        <v>1972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82</v>
      </c>
      <c r="AV105" s="14" t="s">
        <v>80</v>
      </c>
      <c r="AW105" s="14" t="s">
        <v>33</v>
      </c>
      <c r="AX105" s="14" t="s">
        <v>72</v>
      </c>
      <c r="AY105" s="244" t="s">
        <v>145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163</v>
      </c>
      <c r="G106" s="224"/>
      <c r="H106" s="228">
        <v>3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161</v>
      </c>
      <c r="AU106" s="234" t="s">
        <v>82</v>
      </c>
      <c r="AV106" s="13" t="s">
        <v>82</v>
      </c>
      <c r="AW106" s="13" t="s">
        <v>33</v>
      </c>
      <c r="AX106" s="13" t="s">
        <v>80</v>
      </c>
      <c r="AY106" s="234" t="s">
        <v>145</v>
      </c>
    </row>
    <row r="107" s="2" customFormat="1" ht="16.5" customHeight="1">
      <c r="A107" s="39"/>
      <c r="B107" s="40"/>
      <c r="C107" s="259" t="s">
        <v>184</v>
      </c>
      <c r="D107" s="259" t="s">
        <v>462</v>
      </c>
      <c r="E107" s="260" t="s">
        <v>1973</v>
      </c>
      <c r="F107" s="261" t="s">
        <v>1974</v>
      </c>
      <c r="G107" s="262" t="s">
        <v>233</v>
      </c>
      <c r="H107" s="263">
        <v>3.0899999999999999</v>
      </c>
      <c r="I107" s="264"/>
      <c r="J107" s="265">
        <f>ROUND(I107*H107,2)</f>
        <v>0</v>
      </c>
      <c r="K107" s="261" t="s">
        <v>157</v>
      </c>
      <c r="L107" s="266"/>
      <c r="M107" s="267" t="s">
        <v>19</v>
      </c>
      <c r="N107" s="268" t="s">
        <v>43</v>
      </c>
      <c r="O107" s="85"/>
      <c r="P107" s="214">
        <f>O107*H107</f>
        <v>0</v>
      </c>
      <c r="Q107" s="214">
        <v>0.0025899999999999999</v>
      </c>
      <c r="R107" s="214">
        <f>Q107*H107</f>
        <v>0.0080030999999999991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211</v>
      </c>
      <c r="AT107" s="216" t="s">
        <v>462</v>
      </c>
      <c r="AU107" s="216" t="s">
        <v>82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1975</v>
      </c>
    </row>
    <row r="108" s="13" customFormat="1">
      <c r="A108" s="13"/>
      <c r="B108" s="223"/>
      <c r="C108" s="224"/>
      <c r="D108" s="225" t="s">
        <v>161</v>
      </c>
      <c r="E108" s="224"/>
      <c r="F108" s="227" t="s">
        <v>1976</v>
      </c>
      <c r="G108" s="224"/>
      <c r="H108" s="228">
        <v>3.0899999999999999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161</v>
      </c>
      <c r="AU108" s="234" t="s">
        <v>82</v>
      </c>
      <c r="AV108" s="13" t="s">
        <v>82</v>
      </c>
      <c r="AW108" s="13" t="s">
        <v>4</v>
      </c>
      <c r="AX108" s="13" t="s">
        <v>80</v>
      </c>
      <c r="AY108" s="234" t="s">
        <v>145</v>
      </c>
    </row>
    <row r="109" s="2" customFormat="1" ht="16.5" customHeight="1">
      <c r="A109" s="39"/>
      <c r="B109" s="40"/>
      <c r="C109" s="205" t="s">
        <v>191</v>
      </c>
      <c r="D109" s="205" t="s">
        <v>148</v>
      </c>
      <c r="E109" s="206" t="s">
        <v>1977</v>
      </c>
      <c r="F109" s="207" t="s">
        <v>1978</v>
      </c>
      <c r="G109" s="208" t="s">
        <v>233</v>
      </c>
      <c r="H109" s="209">
        <v>3</v>
      </c>
      <c r="I109" s="210"/>
      <c r="J109" s="211">
        <f>ROUND(I109*H109,2)</f>
        <v>0</v>
      </c>
      <c r="K109" s="207" t="s">
        <v>157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1979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1980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12" customFormat="1" ht="22.8" customHeight="1">
      <c r="A111" s="12"/>
      <c r="B111" s="189"/>
      <c r="C111" s="190"/>
      <c r="D111" s="191" t="s">
        <v>71</v>
      </c>
      <c r="E111" s="203" t="s">
        <v>146</v>
      </c>
      <c r="F111" s="203" t="s">
        <v>147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P112+SUM(P113:P115)</f>
        <v>0</v>
      </c>
      <c r="Q111" s="197"/>
      <c r="R111" s="198">
        <f>R112+SUM(R113:R115)</f>
        <v>0</v>
      </c>
      <c r="S111" s="197"/>
      <c r="T111" s="199">
        <f>T112+SUM(T113:T115)</f>
        <v>0.81000000000000005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80</v>
      </c>
      <c r="AT111" s="201" t="s">
        <v>71</v>
      </c>
      <c r="AU111" s="201" t="s">
        <v>80</v>
      </c>
      <c r="AY111" s="200" t="s">
        <v>145</v>
      </c>
      <c r="BK111" s="202">
        <f>BK112+SUM(BK113:BK115)</f>
        <v>0</v>
      </c>
    </row>
    <row r="112" s="2" customFormat="1" ht="24.15" customHeight="1">
      <c r="A112" s="39"/>
      <c r="B112" s="40"/>
      <c r="C112" s="205" t="s">
        <v>200</v>
      </c>
      <c r="D112" s="205" t="s">
        <v>148</v>
      </c>
      <c r="E112" s="206" t="s">
        <v>1981</v>
      </c>
      <c r="F112" s="207" t="s">
        <v>1982</v>
      </c>
      <c r="G112" s="208" t="s">
        <v>233</v>
      </c>
      <c r="H112" s="209">
        <v>10</v>
      </c>
      <c r="I112" s="210"/>
      <c r="J112" s="211">
        <f>ROUND(I112*H112,2)</f>
        <v>0</v>
      </c>
      <c r="K112" s="207" t="s">
        <v>157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0.081000000000000003</v>
      </c>
      <c r="T112" s="215">
        <f>S112*H112</f>
        <v>0.81000000000000005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152</v>
      </c>
      <c r="AT112" s="216" t="s">
        <v>148</v>
      </c>
      <c r="AU112" s="216" t="s">
        <v>82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152</v>
      </c>
      <c r="BM112" s="216" t="s">
        <v>1983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1984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82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223</v>
      </c>
      <c r="G114" s="224"/>
      <c r="H114" s="228">
        <v>10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161</v>
      </c>
      <c r="AU114" s="234" t="s">
        <v>82</v>
      </c>
      <c r="AV114" s="13" t="s">
        <v>82</v>
      </c>
      <c r="AW114" s="13" t="s">
        <v>33</v>
      </c>
      <c r="AX114" s="13" t="s">
        <v>80</v>
      </c>
      <c r="AY114" s="234" t="s">
        <v>145</v>
      </c>
    </row>
    <row r="115" s="12" customFormat="1" ht="20.88" customHeight="1">
      <c r="A115" s="12"/>
      <c r="B115" s="189"/>
      <c r="C115" s="190"/>
      <c r="D115" s="191" t="s">
        <v>71</v>
      </c>
      <c r="E115" s="203" t="s">
        <v>925</v>
      </c>
      <c r="F115" s="203" t="s">
        <v>1985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SUM(P116:P123)</f>
        <v>0</v>
      </c>
      <c r="Q115" s="197"/>
      <c r="R115" s="198">
        <f>SUM(R116:R123)</f>
        <v>0</v>
      </c>
      <c r="S115" s="197"/>
      <c r="T115" s="199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80</v>
      </c>
      <c r="AT115" s="201" t="s">
        <v>71</v>
      </c>
      <c r="AU115" s="201" t="s">
        <v>82</v>
      </c>
      <c r="AY115" s="200" t="s">
        <v>145</v>
      </c>
      <c r="BK115" s="202">
        <f>SUM(BK116:BK123)</f>
        <v>0</v>
      </c>
    </row>
    <row r="116" s="2" customFormat="1" ht="16.5" customHeight="1">
      <c r="A116" s="39"/>
      <c r="B116" s="40"/>
      <c r="C116" s="205" t="s">
        <v>211</v>
      </c>
      <c r="D116" s="205" t="s">
        <v>148</v>
      </c>
      <c r="E116" s="206" t="s">
        <v>1986</v>
      </c>
      <c r="F116" s="207" t="s">
        <v>1987</v>
      </c>
      <c r="G116" s="208" t="s">
        <v>179</v>
      </c>
      <c r="H116" s="209">
        <v>22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163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1988</v>
      </c>
    </row>
    <row r="117" s="14" customFormat="1">
      <c r="A117" s="14"/>
      <c r="B117" s="235"/>
      <c r="C117" s="236"/>
      <c r="D117" s="225" t="s">
        <v>161</v>
      </c>
      <c r="E117" s="237" t="s">
        <v>19</v>
      </c>
      <c r="F117" s="238" t="s">
        <v>1989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163</v>
      </c>
      <c r="AV117" s="14" t="s">
        <v>80</v>
      </c>
      <c r="AW117" s="14" t="s">
        <v>33</v>
      </c>
      <c r="AX117" s="14" t="s">
        <v>72</v>
      </c>
      <c r="AY117" s="244" t="s">
        <v>145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1990</v>
      </c>
      <c r="G118" s="224"/>
      <c r="H118" s="228">
        <v>2.5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161</v>
      </c>
      <c r="AU118" s="234" t="s">
        <v>163</v>
      </c>
      <c r="AV118" s="13" t="s">
        <v>82</v>
      </c>
      <c r="AW118" s="13" t="s">
        <v>33</v>
      </c>
      <c r="AX118" s="13" t="s">
        <v>72</v>
      </c>
      <c r="AY118" s="234" t="s">
        <v>145</v>
      </c>
    </row>
    <row r="119" s="14" customFormat="1">
      <c r="A119" s="14"/>
      <c r="B119" s="235"/>
      <c r="C119" s="236"/>
      <c r="D119" s="225" t="s">
        <v>161</v>
      </c>
      <c r="E119" s="237" t="s">
        <v>19</v>
      </c>
      <c r="F119" s="238" t="s">
        <v>1991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163</v>
      </c>
      <c r="AV119" s="14" t="s">
        <v>80</v>
      </c>
      <c r="AW119" s="14" t="s">
        <v>33</v>
      </c>
      <c r="AX119" s="14" t="s">
        <v>72</v>
      </c>
      <c r="AY119" s="244" t="s">
        <v>145</v>
      </c>
    </row>
    <row r="120" s="13" customFormat="1">
      <c r="A120" s="13"/>
      <c r="B120" s="223"/>
      <c r="C120" s="224"/>
      <c r="D120" s="225" t="s">
        <v>161</v>
      </c>
      <c r="E120" s="226" t="s">
        <v>19</v>
      </c>
      <c r="F120" s="227" t="s">
        <v>1992</v>
      </c>
      <c r="G120" s="224"/>
      <c r="H120" s="228">
        <v>11.5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161</v>
      </c>
      <c r="AU120" s="234" t="s">
        <v>163</v>
      </c>
      <c r="AV120" s="13" t="s">
        <v>82</v>
      </c>
      <c r="AW120" s="13" t="s">
        <v>33</v>
      </c>
      <c r="AX120" s="13" t="s">
        <v>72</v>
      </c>
      <c r="AY120" s="234" t="s">
        <v>145</v>
      </c>
    </row>
    <row r="121" s="14" customFormat="1">
      <c r="A121" s="14"/>
      <c r="B121" s="235"/>
      <c r="C121" s="236"/>
      <c r="D121" s="225" t="s">
        <v>161</v>
      </c>
      <c r="E121" s="237" t="s">
        <v>19</v>
      </c>
      <c r="F121" s="238" t="s">
        <v>1993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163</v>
      </c>
      <c r="AV121" s="14" t="s">
        <v>80</v>
      </c>
      <c r="AW121" s="14" t="s">
        <v>33</v>
      </c>
      <c r="AX121" s="14" t="s">
        <v>72</v>
      </c>
      <c r="AY121" s="244" t="s">
        <v>145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211</v>
      </c>
      <c r="G122" s="224"/>
      <c r="H122" s="228">
        <v>8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161</v>
      </c>
      <c r="AU122" s="234" t="s">
        <v>163</v>
      </c>
      <c r="AV122" s="13" t="s">
        <v>82</v>
      </c>
      <c r="AW122" s="13" t="s">
        <v>33</v>
      </c>
      <c r="AX122" s="13" t="s">
        <v>72</v>
      </c>
      <c r="AY122" s="234" t="s">
        <v>145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176</v>
      </c>
      <c r="G123" s="246"/>
      <c r="H123" s="249">
        <v>22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163</v>
      </c>
      <c r="AV123" s="15" t="s">
        <v>152</v>
      </c>
      <c r="AW123" s="15" t="s">
        <v>33</v>
      </c>
      <c r="AX123" s="15" t="s">
        <v>80</v>
      </c>
      <c r="AY123" s="255" t="s">
        <v>145</v>
      </c>
    </row>
    <row r="124" s="12" customFormat="1" ht="22.8" customHeight="1">
      <c r="A124" s="12"/>
      <c r="B124" s="189"/>
      <c r="C124" s="190"/>
      <c r="D124" s="191" t="s">
        <v>71</v>
      </c>
      <c r="E124" s="203" t="s">
        <v>246</v>
      </c>
      <c r="F124" s="203" t="s">
        <v>247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SUM(P125:P134)</f>
        <v>0</v>
      </c>
      <c r="Q124" s="197"/>
      <c r="R124" s="198">
        <f>SUM(R125:R134)</f>
        <v>0</v>
      </c>
      <c r="S124" s="197"/>
      <c r="T124" s="199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80</v>
      </c>
      <c r="AT124" s="201" t="s">
        <v>71</v>
      </c>
      <c r="AU124" s="201" t="s">
        <v>80</v>
      </c>
      <c r="AY124" s="200" t="s">
        <v>145</v>
      </c>
      <c r="BK124" s="202">
        <f>SUM(BK125:BK134)</f>
        <v>0</v>
      </c>
    </row>
    <row r="125" s="2" customFormat="1" ht="24.15" customHeight="1">
      <c r="A125" s="39"/>
      <c r="B125" s="40"/>
      <c r="C125" s="205" t="s">
        <v>146</v>
      </c>
      <c r="D125" s="205" t="s">
        <v>148</v>
      </c>
      <c r="E125" s="206" t="s">
        <v>249</v>
      </c>
      <c r="F125" s="207" t="s">
        <v>250</v>
      </c>
      <c r="G125" s="208" t="s">
        <v>251</v>
      </c>
      <c r="H125" s="209">
        <v>1.1479999999999999</v>
      </c>
      <c r="I125" s="210"/>
      <c r="J125" s="211">
        <f>ROUND(I125*H125,2)</f>
        <v>0</v>
      </c>
      <c r="K125" s="207" t="s">
        <v>157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152</v>
      </c>
      <c r="AT125" s="216" t="s">
        <v>148</v>
      </c>
      <c r="AU125" s="216" t="s">
        <v>82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152</v>
      </c>
      <c r="BM125" s="216" t="s">
        <v>1994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253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2" customFormat="1" ht="21.75" customHeight="1">
      <c r="A127" s="39"/>
      <c r="B127" s="40"/>
      <c r="C127" s="205" t="s">
        <v>223</v>
      </c>
      <c r="D127" s="205" t="s">
        <v>148</v>
      </c>
      <c r="E127" s="206" t="s">
        <v>255</v>
      </c>
      <c r="F127" s="207" t="s">
        <v>256</v>
      </c>
      <c r="G127" s="208" t="s">
        <v>251</v>
      </c>
      <c r="H127" s="209">
        <v>1.1479999999999999</v>
      </c>
      <c r="I127" s="210"/>
      <c r="J127" s="211">
        <f>ROUND(I127*H127,2)</f>
        <v>0</v>
      </c>
      <c r="K127" s="207" t="s">
        <v>157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82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1995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258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82</v>
      </c>
    </row>
    <row r="129" s="2" customFormat="1" ht="24.15" customHeight="1">
      <c r="A129" s="39"/>
      <c r="B129" s="40"/>
      <c r="C129" s="205" t="s">
        <v>230</v>
      </c>
      <c r="D129" s="205" t="s">
        <v>148</v>
      </c>
      <c r="E129" s="206" t="s">
        <v>259</v>
      </c>
      <c r="F129" s="207" t="s">
        <v>260</v>
      </c>
      <c r="G129" s="208" t="s">
        <v>251</v>
      </c>
      <c r="H129" s="209">
        <v>41.328000000000003</v>
      </c>
      <c r="I129" s="210"/>
      <c r="J129" s="211">
        <f>ROUND(I129*H129,2)</f>
        <v>0</v>
      </c>
      <c r="K129" s="207" t="s">
        <v>157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82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1996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262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82</v>
      </c>
    </row>
    <row r="131" s="14" customFormat="1">
      <c r="A131" s="14"/>
      <c r="B131" s="235"/>
      <c r="C131" s="236"/>
      <c r="D131" s="225" t="s">
        <v>161</v>
      </c>
      <c r="E131" s="237" t="s">
        <v>19</v>
      </c>
      <c r="F131" s="238" t="s">
        <v>263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82</v>
      </c>
      <c r="AV131" s="14" t="s">
        <v>80</v>
      </c>
      <c r="AW131" s="14" t="s">
        <v>33</v>
      </c>
      <c r="AX131" s="14" t="s">
        <v>72</v>
      </c>
      <c r="AY131" s="244" t="s">
        <v>145</v>
      </c>
    </row>
    <row r="132" s="13" customFormat="1">
      <c r="A132" s="13"/>
      <c r="B132" s="223"/>
      <c r="C132" s="224"/>
      <c r="D132" s="225" t="s">
        <v>161</v>
      </c>
      <c r="E132" s="226" t="s">
        <v>19</v>
      </c>
      <c r="F132" s="227" t="s">
        <v>1997</v>
      </c>
      <c r="G132" s="224"/>
      <c r="H132" s="228">
        <v>41.328000000000003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161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145</v>
      </c>
    </row>
    <row r="133" s="2" customFormat="1" ht="24.15" customHeight="1">
      <c r="A133" s="39"/>
      <c r="B133" s="40"/>
      <c r="C133" s="205" t="s">
        <v>238</v>
      </c>
      <c r="D133" s="205" t="s">
        <v>148</v>
      </c>
      <c r="E133" s="206" t="s">
        <v>272</v>
      </c>
      <c r="F133" s="207" t="s">
        <v>273</v>
      </c>
      <c r="G133" s="208" t="s">
        <v>251</v>
      </c>
      <c r="H133" s="209">
        <v>1.1479999999999999</v>
      </c>
      <c r="I133" s="210"/>
      <c r="J133" s="211">
        <f>ROUND(I133*H133,2)</f>
        <v>0</v>
      </c>
      <c r="K133" s="207" t="s">
        <v>157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152</v>
      </c>
      <c r="AT133" s="216" t="s">
        <v>148</v>
      </c>
      <c r="AU133" s="216" t="s">
        <v>82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152</v>
      </c>
      <c r="BM133" s="216" t="s">
        <v>1998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275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2" customFormat="1" ht="25.92" customHeight="1">
      <c r="A135" s="12"/>
      <c r="B135" s="189"/>
      <c r="C135" s="190"/>
      <c r="D135" s="191" t="s">
        <v>71</v>
      </c>
      <c r="E135" s="192" t="s">
        <v>277</v>
      </c>
      <c r="F135" s="192" t="s">
        <v>278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P136+P155+P221+P229</f>
        <v>0</v>
      </c>
      <c r="Q135" s="197"/>
      <c r="R135" s="198">
        <f>R136+R155+R221+R229</f>
        <v>0.35085000000000005</v>
      </c>
      <c r="S135" s="197"/>
      <c r="T135" s="199">
        <f>T136+T155+T221+T229</f>
        <v>0.33839000000000002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82</v>
      </c>
      <c r="AT135" s="201" t="s">
        <v>71</v>
      </c>
      <c r="AU135" s="201" t="s">
        <v>72</v>
      </c>
      <c r="AY135" s="200" t="s">
        <v>145</v>
      </c>
      <c r="BK135" s="202">
        <f>BK136+BK155+BK221+BK229</f>
        <v>0</v>
      </c>
    </row>
    <row r="136" s="12" customFormat="1" ht="22.8" customHeight="1">
      <c r="A136" s="12"/>
      <c r="B136" s="189"/>
      <c r="C136" s="190"/>
      <c r="D136" s="191" t="s">
        <v>71</v>
      </c>
      <c r="E136" s="203" t="s">
        <v>1999</v>
      </c>
      <c r="F136" s="203" t="s">
        <v>2000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SUM(P137:P154)</f>
        <v>0</v>
      </c>
      <c r="Q136" s="197"/>
      <c r="R136" s="198">
        <f>SUM(R137:R154)</f>
        <v>0.065930000000000002</v>
      </c>
      <c r="S136" s="197"/>
      <c r="T136" s="199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82</v>
      </c>
      <c r="AT136" s="201" t="s">
        <v>71</v>
      </c>
      <c r="AU136" s="201" t="s">
        <v>80</v>
      </c>
      <c r="AY136" s="200" t="s">
        <v>145</v>
      </c>
      <c r="BK136" s="202">
        <f>SUM(BK137:BK154)</f>
        <v>0</v>
      </c>
    </row>
    <row r="137" s="2" customFormat="1" ht="16.5" customHeight="1">
      <c r="A137" s="39"/>
      <c r="B137" s="40"/>
      <c r="C137" s="205" t="s">
        <v>248</v>
      </c>
      <c r="D137" s="205" t="s">
        <v>148</v>
      </c>
      <c r="E137" s="206" t="s">
        <v>2001</v>
      </c>
      <c r="F137" s="207" t="s">
        <v>2002</v>
      </c>
      <c r="G137" s="208" t="s">
        <v>233</v>
      </c>
      <c r="H137" s="209">
        <v>20</v>
      </c>
      <c r="I137" s="210"/>
      <c r="J137" s="211">
        <f>ROUND(I137*H137,2)</f>
        <v>0</v>
      </c>
      <c r="K137" s="207" t="s">
        <v>157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0.00142</v>
      </c>
      <c r="R137" s="214">
        <f>Q137*H137</f>
        <v>0.028400000000000002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265</v>
      </c>
      <c r="AT137" s="216" t="s">
        <v>148</v>
      </c>
      <c r="AU137" s="216" t="s">
        <v>82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265</v>
      </c>
      <c r="BM137" s="216" t="s">
        <v>2003</v>
      </c>
    </row>
    <row r="138" s="2" customFormat="1">
      <c r="A138" s="39"/>
      <c r="B138" s="40"/>
      <c r="C138" s="41"/>
      <c r="D138" s="218" t="s">
        <v>159</v>
      </c>
      <c r="E138" s="41"/>
      <c r="F138" s="219" t="s">
        <v>2004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82</v>
      </c>
    </row>
    <row r="139" s="2" customFormat="1" ht="16.5" customHeight="1">
      <c r="A139" s="39"/>
      <c r="B139" s="40"/>
      <c r="C139" s="205" t="s">
        <v>254</v>
      </c>
      <c r="D139" s="205" t="s">
        <v>148</v>
      </c>
      <c r="E139" s="206" t="s">
        <v>2005</v>
      </c>
      <c r="F139" s="207" t="s">
        <v>2006</v>
      </c>
      <c r="G139" s="208" t="s">
        <v>233</v>
      </c>
      <c r="H139" s="209">
        <v>3</v>
      </c>
      <c r="I139" s="210"/>
      <c r="J139" s="211">
        <f>ROUND(I139*H139,2)</f>
        <v>0</v>
      </c>
      <c r="K139" s="207" t="s">
        <v>157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0.00059000000000000003</v>
      </c>
      <c r="R139" s="214">
        <f>Q139*H139</f>
        <v>0.0017700000000000001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265</v>
      </c>
      <c r="AT139" s="216" t="s">
        <v>148</v>
      </c>
      <c r="AU139" s="216" t="s">
        <v>82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265</v>
      </c>
      <c r="BM139" s="216" t="s">
        <v>2007</v>
      </c>
    </row>
    <row r="140" s="2" customFormat="1">
      <c r="A140" s="39"/>
      <c r="B140" s="40"/>
      <c r="C140" s="41"/>
      <c r="D140" s="218" t="s">
        <v>159</v>
      </c>
      <c r="E140" s="41"/>
      <c r="F140" s="219" t="s">
        <v>2008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159</v>
      </c>
      <c r="AU140" s="18" t="s">
        <v>82</v>
      </c>
    </row>
    <row r="141" s="2" customFormat="1" ht="16.5" customHeight="1">
      <c r="A141" s="39"/>
      <c r="B141" s="40"/>
      <c r="C141" s="205" t="s">
        <v>8</v>
      </c>
      <c r="D141" s="205" t="s">
        <v>148</v>
      </c>
      <c r="E141" s="206" t="s">
        <v>2009</v>
      </c>
      <c r="F141" s="207" t="s">
        <v>2010</v>
      </c>
      <c r="G141" s="208" t="s">
        <v>233</v>
      </c>
      <c r="H141" s="209">
        <v>50</v>
      </c>
      <c r="I141" s="210"/>
      <c r="J141" s="211">
        <f>ROUND(I141*H141,2)</f>
        <v>0</v>
      </c>
      <c r="K141" s="207" t="s">
        <v>157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0.00040999999999999999</v>
      </c>
      <c r="R141" s="214">
        <f>Q141*H141</f>
        <v>0.020500000000000001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265</v>
      </c>
      <c r="AT141" s="216" t="s">
        <v>148</v>
      </c>
      <c r="AU141" s="216" t="s">
        <v>82</v>
      </c>
      <c r="AY141" s="18" t="s">
        <v>145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265</v>
      </c>
      <c r="BM141" s="216" t="s">
        <v>2011</v>
      </c>
    </row>
    <row r="142" s="2" customFormat="1">
      <c r="A142" s="39"/>
      <c r="B142" s="40"/>
      <c r="C142" s="41"/>
      <c r="D142" s="218" t="s">
        <v>159</v>
      </c>
      <c r="E142" s="41"/>
      <c r="F142" s="219" t="s">
        <v>2012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159</v>
      </c>
      <c r="AU142" s="18" t="s">
        <v>82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2013</v>
      </c>
      <c r="G143" s="224"/>
      <c r="H143" s="228">
        <v>50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161</v>
      </c>
      <c r="AU143" s="234" t="s">
        <v>82</v>
      </c>
      <c r="AV143" s="13" t="s">
        <v>82</v>
      </c>
      <c r="AW143" s="13" t="s">
        <v>33</v>
      </c>
      <c r="AX143" s="13" t="s">
        <v>80</v>
      </c>
      <c r="AY143" s="234" t="s">
        <v>145</v>
      </c>
    </row>
    <row r="144" s="2" customFormat="1" ht="16.5" customHeight="1">
      <c r="A144" s="39"/>
      <c r="B144" s="40"/>
      <c r="C144" s="205" t="s">
        <v>265</v>
      </c>
      <c r="D144" s="205" t="s">
        <v>148</v>
      </c>
      <c r="E144" s="206" t="s">
        <v>2014</v>
      </c>
      <c r="F144" s="207" t="s">
        <v>2015</v>
      </c>
      <c r="G144" s="208" t="s">
        <v>233</v>
      </c>
      <c r="H144" s="209">
        <v>10</v>
      </c>
      <c r="I144" s="210"/>
      <c r="J144" s="211">
        <f>ROUND(I144*H144,2)</f>
        <v>0</v>
      </c>
      <c r="K144" s="207" t="s">
        <v>157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0.00048000000000000001</v>
      </c>
      <c r="R144" s="214">
        <f>Q144*H144</f>
        <v>0.0048000000000000004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265</v>
      </c>
      <c r="AT144" s="216" t="s">
        <v>148</v>
      </c>
      <c r="AU144" s="216" t="s">
        <v>82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265</v>
      </c>
      <c r="BM144" s="216" t="s">
        <v>2016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2017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82</v>
      </c>
    </row>
    <row r="146" s="2" customFormat="1" ht="16.5" customHeight="1">
      <c r="A146" s="39"/>
      <c r="B146" s="40"/>
      <c r="C146" s="205" t="s">
        <v>271</v>
      </c>
      <c r="D146" s="205" t="s">
        <v>148</v>
      </c>
      <c r="E146" s="206" t="s">
        <v>2018</v>
      </c>
      <c r="F146" s="207" t="s">
        <v>2019</v>
      </c>
      <c r="G146" s="208" t="s">
        <v>233</v>
      </c>
      <c r="H146" s="209">
        <v>10</v>
      </c>
      <c r="I146" s="210"/>
      <c r="J146" s="211">
        <f>ROUND(I146*H146,2)</f>
        <v>0</v>
      </c>
      <c r="K146" s="207" t="s">
        <v>157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0.00071000000000000002</v>
      </c>
      <c r="R146" s="214">
        <f>Q146*H146</f>
        <v>0.0071000000000000004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265</v>
      </c>
      <c r="AT146" s="216" t="s">
        <v>148</v>
      </c>
      <c r="AU146" s="216" t="s">
        <v>82</v>
      </c>
      <c r="AY146" s="18" t="s">
        <v>145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265</v>
      </c>
      <c r="BM146" s="216" t="s">
        <v>2020</v>
      </c>
    </row>
    <row r="147" s="2" customFormat="1">
      <c r="A147" s="39"/>
      <c r="B147" s="40"/>
      <c r="C147" s="41"/>
      <c r="D147" s="218" t="s">
        <v>159</v>
      </c>
      <c r="E147" s="41"/>
      <c r="F147" s="219" t="s">
        <v>2021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82</v>
      </c>
    </row>
    <row r="148" s="2" customFormat="1" ht="16.5" customHeight="1">
      <c r="A148" s="39"/>
      <c r="B148" s="40"/>
      <c r="C148" s="205" t="s">
        <v>281</v>
      </c>
      <c r="D148" s="205" t="s">
        <v>148</v>
      </c>
      <c r="E148" s="206" t="s">
        <v>2022</v>
      </c>
      <c r="F148" s="207" t="s">
        <v>2023</v>
      </c>
      <c r="G148" s="208" t="s">
        <v>233</v>
      </c>
      <c r="H148" s="209">
        <v>1.5</v>
      </c>
      <c r="I148" s="210"/>
      <c r="J148" s="211">
        <f>ROUND(I148*H148,2)</f>
        <v>0</v>
      </c>
      <c r="K148" s="207" t="s">
        <v>157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0.0022399999999999998</v>
      </c>
      <c r="R148" s="214">
        <f>Q148*H148</f>
        <v>0.0033599999999999997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265</v>
      </c>
      <c r="AT148" s="216" t="s">
        <v>148</v>
      </c>
      <c r="AU148" s="216" t="s">
        <v>82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265</v>
      </c>
      <c r="BM148" s="216" t="s">
        <v>2024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2025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82</v>
      </c>
    </row>
    <row r="150" s="2" customFormat="1" ht="16.5" customHeight="1">
      <c r="A150" s="39"/>
      <c r="B150" s="40"/>
      <c r="C150" s="205" t="s">
        <v>292</v>
      </c>
      <c r="D150" s="205" t="s">
        <v>148</v>
      </c>
      <c r="E150" s="206" t="s">
        <v>2026</v>
      </c>
      <c r="F150" s="207" t="s">
        <v>2027</v>
      </c>
      <c r="G150" s="208" t="s">
        <v>233</v>
      </c>
      <c r="H150" s="209">
        <v>94.5</v>
      </c>
      <c r="I150" s="210"/>
      <c r="J150" s="211">
        <f>ROUND(I150*H150,2)</f>
        <v>0</v>
      </c>
      <c r="K150" s="207" t="s">
        <v>157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265</v>
      </c>
      <c r="AT150" s="216" t="s">
        <v>148</v>
      </c>
      <c r="AU150" s="216" t="s">
        <v>82</v>
      </c>
      <c r="AY150" s="18" t="s">
        <v>145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265</v>
      </c>
      <c r="BM150" s="216" t="s">
        <v>2028</v>
      </c>
    </row>
    <row r="151" s="2" customFormat="1">
      <c r="A151" s="39"/>
      <c r="B151" s="40"/>
      <c r="C151" s="41"/>
      <c r="D151" s="218" t="s">
        <v>159</v>
      </c>
      <c r="E151" s="41"/>
      <c r="F151" s="219" t="s">
        <v>2029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82</v>
      </c>
    </row>
    <row r="152" s="13" customFormat="1">
      <c r="A152" s="13"/>
      <c r="B152" s="223"/>
      <c r="C152" s="224"/>
      <c r="D152" s="225" t="s">
        <v>161</v>
      </c>
      <c r="E152" s="226" t="s">
        <v>19</v>
      </c>
      <c r="F152" s="227" t="s">
        <v>2030</v>
      </c>
      <c r="G152" s="224"/>
      <c r="H152" s="228">
        <v>94.5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161</v>
      </c>
      <c r="AU152" s="234" t="s">
        <v>82</v>
      </c>
      <c r="AV152" s="13" t="s">
        <v>82</v>
      </c>
      <c r="AW152" s="13" t="s">
        <v>33</v>
      </c>
      <c r="AX152" s="13" t="s">
        <v>80</v>
      </c>
      <c r="AY152" s="234" t="s">
        <v>145</v>
      </c>
    </row>
    <row r="153" s="2" customFormat="1" ht="24.15" customHeight="1">
      <c r="A153" s="39"/>
      <c r="B153" s="40"/>
      <c r="C153" s="205" t="s">
        <v>299</v>
      </c>
      <c r="D153" s="205" t="s">
        <v>148</v>
      </c>
      <c r="E153" s="206" t="s">
        <v>2031</v>
      </c>
      <c r="F153" s="207" t="s">
        <v>2032</v>
      </c>
      <c r="G153" s="208" t="s">
        <v>802</v>
      </c>
      <c r="H153" s="269"/>
      <c r="I153" s="210"/>
      <c r="J153" s="211">
        <f>ROUND(I153*H153,2)</f>
        <v>0</v>
      </c>
      <c r="K153" s="207" t="s">
        <v>157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265</v>
      </c>
      <c r="AT153" s="216" t="s">
        <v>148</v>
      </c>
      <c r="AU153" s="216" t="s">
        <v>82</v>
      </c>
      <c r="AY153" s="18" t="s">
        <v>145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265</v>
      </c>
      <c r="BM153" s="216" t="s">
        <v>2033</v>
      </c>
    </row>
    <row r="154" s="2" customFormat="1">
      <c r="A154" s="39"/>
      <c r="B154" s="40"/>
      <c r="C154" s="41"/>
      <c r="D154" s="218" t="s">
        <v>159</v>
      </c>
      <c r="E154" s="41"/>
      <c r="F154" s="219" t="s">
        <v>2034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159</v>
      </c>
      <c r="AU154" s="18" t="s">
        <v>82</v>
      </c>
    </row>
    <row r="155" s="12" customFormat="1" ht="22.8" customHeight="1">
      <c r="A155" s="12"/>
      <c r="B155" s="189"/>
      <c r="C155" s="190"/>
      <c r="D155" s="191" t="s">
        <v>71</v>
      </c>
      <c r="E155" s="203" t="s">
        <v>2035</v>
      </c>
      <c r="F155" s="203" t="s">
        <v>2036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SUM(P156:P220)</f>
        <v>0</v>
      </c>
      <c r="Q155" s="197"/>
      <c r="R155" s="198">
        <f>SUM(R156:R220)</f>
        <v>0.22384000000000001</v>
      </c>
      <c r="S155" s="197"/>
      <c r="T155" s="199">
        <f>SUM(T156:T220)</f>
        <v>0.33839000000000002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82</v>
      </c>
      <c r="AT155" s="201" t="s">
        <v>71</v>
      </c>
      <c r="AU155" s="201" t="s">
        <v>80</v>
      </c>
      <c r="AY155" s="200" t="s">
        <v>145</v>
      </c>
      <c r="BK155" s="202">
        <f>SUM(BK156:BK220)</f>
        <v>0</v>
      </c>
    </row>
    <row r="156" s="2" customFormat="1" ht="16.5" customHeight="1">
      <c r="A156" s="39"/>
      <c r="B156" s="40"/>
      <c r="C156" s="205" t="s">
        <v>7</v>
      </c>
      <c r="D156" s="205" t="s">
        <v>148</v>
      </c>
      <c r="E156" s="206" t="s">
        <v>2037</v>
      </c>
      <c r="F156" s="207" t="s">
        <v>2038</v>
      </c>
      <c r="G156" s="208" t="s">
        <v>816</v>
      </c>
      <c r="H156" s="209">
        <v>5</v>
      </c>
      <c r="I156" s="210"/>
      <c r="J156" s="211">
        <f>ROUND(I156*H156,2)</f>
        <v>0</v>
      </c>
      <c r="K156" s="207" t="s">
        <v>157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0.01933</v>
      </c>
      <c r="T156" s="215">
        <f>S156*H156</f>
        <v>0.09665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265</v>
      </c>
      <c r="AT156" s="216" t="s">
        <v>148</v>
      </c>
      <c r="AU156" s="216" t="s">
        <v>82</v>
      </c>
      <c r="AY156" s="18" t="s">
        <v>145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265</v>
      </c>
      <c r="BM156" s="216" t="s">
        <v>2039</v>
      </c>
    </row>
    <row r="157" s="2" customFormat="1">
      <c r="A157" s="39"/>
      <c r="B157" s="40"/>
      <c r="C157" s="41"/>
      <c r="D157" s="218" t="s">
        <v>159</v>
      </c>
      <c r="E157" s="41"/>
      <c r="F157" s="219" t="s">
        <v>2040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82</v>
      </c>
    </row>
    <row r="158" s="14" customFormat="1">
      <c r="A158" s="14"/>
      <c r="B158" s="235"/>
      <c r="C158" s="236"/>
      <c r="D158" s="225" t="s">
        <v>161</v>
      </c>
      <c r="E158" s="237" t="s">
        <v>19</v>
      </c>
      <c r="F158" s="238" t="s">
        <v>2041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82</v>
      </c>
      <c r="AV158" s="14" t="s">
        <v>80</v>
      </c>
      <c r="AW158" s="14" t="s">
        <v>33</v>
      </c>
      <c r="AX158" s="14" t="s">
        <v>72</v>
      </c>
      <c r="AY158" s="244" t="s">
        <v>145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184</v>
      </c>
      <c r="G159" s="224"/>
      <c r="H159" s="228">
        <v>5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161</v>
      </c>
      <c r="AU159" s="234" t="s">
        <v>82</v>
      </c>
      <c r="AV159" s="13" t="s">
        <v>82</v>
      </c>
      <c r="AW159" s="13" t="s">
        <v>33</v>
      </c>
      <c r="AX159" s="13" t="s">
        <v>80</v>
      </c>
      <c r="AY159" s="234" t="s">
        <v>145</v>
      </c>
    </row>
    <row r="160" s="2" customFormat="1" ht="16.5" customHeight="1">
      <c r="A160" s="39"/>
      <c r="B160" s="40"/>
      <c r="C160" s="205" t="s">
        <v>315</v>
      </c>
      <c r="D160" s="205" t="s">
        <v>148</v>
      </c>
      <c r="E160" s="206" t="s">
        <v>2042</v>
      </c>
      <c r="F160" s="207" t="s">
        <v>2043</v>
      </c>
      <c r="G160" s="208" t="s">
        <v>816</v>
      </c>
      <c r="H160" s="209">
        <v>3</v>
      </c>
      <c r="I160" s="210"/>
      <c r="J160" s="211">
        <f>ROUND(I160*H160,2)</f>
        <v>0</v>
      </c>
      <c r="K160" s="207" t="s">
        <v>157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0.0037599999999999999</v>
      </c>
      <c r="R160" s="214">
        <f>Q160*H160</f>
        <v>0.01128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265</v>
      </c>
      <c r="AT160" s="216" t="s">
        <v>148</v>
      </c>
      <c r="AU160" s="216" t="s">
        <v>82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265</v>
      </c>
      <c r="BM160" s="216" t="s">
        <v>2044</v>
      </c>
    </row>
    <row r="161" s="2" customFormat="1">
      <c r="A161" s="39"/>
      <c r="B161" s="40"/>
      <c r="C161" s="41"/>
      <c r="D161" s="218" t="s">
        <v>159</v>
      </c>
      <c r="E161" s="41"/>
      <c r="F161" s="219" t="s">
        <v>2045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159</v>
      </c>
      <c r="AU161" s="18" t="s">
        <v>82</v>
      </c>
    </row>
    <row r="162" s="2" customFormat="1" ht="21.75" customHeight="1">
      <c r="A162" s="39"/>
      <c r="B162" s="40"/>
      <c r="C162" s="205" t="s">
        <v>323</v>
      </c>
      <c r="D162" s="205" t="s">
        <v>148</v>
      </c>
      <c r="E162" s="206" t="s">
        <v>2046</v>
      </c>
      <c r="F162" s="207" t="s">
        <v>2047</v>
      </c>
      <c r="G162" s="208" t="s">
        <v>816</v>
      </c>
      <c r="H162" s="209">
        <v>3</v>
      </c>
      <c r="I162" s="210"/>
      <c r="J162" s="211">
        <f>ROUND(I162*H162,2)</f>
        <v>0</v>
      </c>
      <c r="K162" s="207" t="s">
        <v>157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0.016969999999999999</v>
      </c>
      <c r="R162" s="214">
        <f>Q162*H162</f>
        <v>0.050909999999999997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265</v>
      </c>
      <c r="AT162" s="216" t="s">
        <v>148</v>
      </c>
      <c r="AU162" s="216" t="s">
        <v>82</v>
      </c>
      <c r="AY162" s="18" t="s">
        <v>145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265</v>
      </c>
      <c r="BM162" s="216" t="s">
        <v>2048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2049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82</v>
      </c>
    </row>
    <row r="164" s="2" customFormat="1" ht="16.5" customHeight="1">
      <c r="A164" s="39"/>
      <c r="B164" s="40"/>
      <c r="C164" s="205" t="s">
        <v>330</v>
      </c>
      <c r="D164" s="205" t="s">
        <v>148</v>
      </c>
      <c r="E164" s="206" t="s">
        <v>2050</v>
      </c>
      <c r="F164" s="207" t="s">
        <v>2051</v>
      </c>
      <c r="G164" s="208" t="s">
        <v>816</v>
      </c>
      <c r="H164" s="209">
        <v>1</v>
      </c>
      <c r="I164" s="210"/>
      <c r="J164" s="211">
        <f>ROUND(I164*H164,2)</f>
        <v>0</v>
      </c>
      <c r="K164" s="207" t="s">
        <v>157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0.018079999999999999</v>
      </c>
      <c r="R164" s="214">
        <f>Q164*H164</f>
        <v>0.018079999999999999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265</v>
      </c>
      <c r="AT164" s="216" t="s">
        <v>148</v>
      </c>
      <c r="AU164" s="216" t="s">
        <v>82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265</v>
      </c>
      <c r="BM164" s="216" t="s">
        <v>2052</v>
      </c>
    </row>
    <row r="165" s="2" customFormat="1">
      <c r="A165" s="39"/>
      <c r="B165" s="40"/>
      <c r="C165" s="41"/>
      <c r="D165" s="218" t="s">
        <v>159</v>
      </c>
      <c r="E165" s="41"/>
      <c r="F165" s="219" t="s">
        <v>2053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82</v>
      </c>
    </row>
    <row r="166" s="2" customFormat="1" ht="16.5" customHeight="1">
      <c r="A166" s="39"/>
      <c r="B166" s="40"/>
      <c r="C166" s="205" t="s">
        <v>336</v>
      </c>
      <c r="D166" s="205" t="s">
        <v>148</v>
      </c>
      <c r="E166" s="206" t="s">
        <v>2054</v>
      </c>
      <c r="F166" s="207" t="s">
        <v>2055</v>
      </c>
      <c r="G166" s="208" t="s">
        <v>816</v>
      </c>
      <c r="H166" s="209">
        <v>2</v>
      </c>
      <c r="I166" s="210"/>
      <c r="J166" s="211">
        <f>ROUND(I166*H166,2)</f>
        <v>0</v>
      </c>
      <c r="K166" s="207" t="s">
        <v>157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0.03968</v>
      </c>
      <c r="T166" s="215">
        <f>S166*H166</f>
        <v>0.07936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265</v>
      </c>
      <c r="AT166" s="216" t="s">
        <v>148</v>
      </c>
      <c r="AU166" s="216" t="s">
        <v>82</v>
      </c>
      <c r="AY166" s="18" t="s">
        <v>145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265</v>
      </c>
      <c r="BM166" s="216" t="s">
        <v>2056</v>
      </c>
    </row>
    <row r="167" s="2" customFormat="1">
      <c r="A167" s="39"/>
      <c r="B167" s="40"/>
      <c r="C167" s="41"/>
      <c r="D167" s="218" t="s">
        <v>159</v>
      </c>
      <c r="E167" s="41"/>
      <c r="F167" s="219" t="s">
        <v>2057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159</v>
      </c>
      <c r="AU167" s="18" t="s">
        <v>82</v>
      </c>
    </row>
    <row r="168" s="14" customFormat="1">
      <c r="A168" s="14"/>
      <c r="B168" s="235"/>
      <c r="C168" s="236"/>
      <c r="D168" s="225" t="s">
        <v>161</v>
      </c>
      <c r="E168" s="237" t="s">
        <v>19</v>
      </c>
      <c r="F168" s="238" t="s">
        <v>2041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82</v>
      </c>
      <c r="AV168" s="14" t="s">
        <v>80</v>
      </c>
      <c r="AW168" s="14" t="s">
        <v>33</v>
      </c>
      <c r="AX168" s="14" t="s">
        <v>72</v>
      </c>
      <c r="AY168" s="244" t="s">
        <v>145</v>
      </c>
    </row>
    <row r="169" s="13" customFormat="1">
      <c r="A169" s="13"/>
      <c r="B169" s="223"/>
      <c r="C169" s="224"/>
      <c r="D169" s="225" t="s">
        <v>161</v>
      </c>
      <c r="E169" s="226" t="s">
        <v>19</v>
      </c>
      <c r="F169" s="227" t="s">
        <v>82</v>
      </c>
      <c r="G169" s="224"/>
      <c r="H169" s="228">
        <v>2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161</v>
      </c>
      <c r="AU169" s="234" t="s">
        <v>82</v>
      </c>
      <c r="AV169" s="13" t="s">
        <v>82</v>
      </c>
      <c r="AW169" s="13" t="s">
        <v>33</v>
      </c>
      <c r="AX169" s="13" t="s">
        <v>80</v>
      </c>
      <c r="AY169" s="234" t="s">
        <v>145</v>
      </c>
    </row>
    <row r="170" s="2" customFormat="1" ht="16.5" customHeight="1">
      <c r="A170" s="39"/>
      <c r="B170" s="40"/>
      <c r="C170" s="205" t="s">
        <v>345</v>
      </c>
      <c r="D170" s="205" t="s">
        <v>148</v>
      </c>
      <c r="E170" s="206" t="s">
        <v>2058</v>
      </c>
      <c r="F170" s="207" t="s">
        <v>2059</v>
      </c>
      <c r="G170" s="208" t="s">
        <v>816</v>
      </c>
      <c r="H170" s="209">
        <v>6</v>
      </c>
      <c r="I170" s="210"/>
      <c r="J170" s="211">
        <f>ROUND(I170*H170,2)</f>
        <v>0</v>
      </c>
      <c r="K170" s="207" t="s">
        <v>157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0.019460000000000002</v>
      </c>
      <c r="T170" s="215">
        <f>S170*H170</f>
        <v>0.11676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265</v>
      </c>
      <c r="AT170" s="216" t="s">
        <v>148</v>
      </c>
      <c r="AU170" s="216" t="s">
        <v>82</v>
      </c>
      <c r="AY170" s="18" t="s">
        <v>145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265</v>
      </c>
      <c r="BM170" s="216" t="s">
        <v>2060</v>
      </c>
    </row>
    <row r="171" s="2" customFormat="1">
      <c r="A171" s="39"/>
      <c r="B171" s="40"/>
      <c r="C171" s="41"/>
      <c r="D171" s="218" t="s">
        <v>159</v>
      </c>
      <c r="E171" s="41"/>
      <c r="F171" s="219" t="s">
        <v>2061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159</v>
      </c>
      <c r="AU171" s="18" t="s">
        <v>82</v>
      </c>
    </row>
    <row r="172" s="14" customFormat="1">
      <c r="A172" s="14"/>
      <c r="B172" s="235"/>
      <c r="C172" s="236"/>
      <c r="D172" s="225" t="s">
        <v>161</v>
      </c>
      <c r="E172" s="237" t="s">
        <v>19</v>
      </c>
      <c r="F172" s="238" t="s">
        <v>2041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82</v>
      </c>
      <c r="AV172" s="14" t="s">
        <v>80</v>
      </c>
      <c r="AW172" s="14" t="s">
        <v>33</v>
      </c>
      <c r="AX172" s="14" t="s">
        <v>72</v>
      </c>
      <c r="AY172" s="244" t="s">
        <v>145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191</v>
      </c>
      <c r="G173" s="224"/>
      <c r="H173" s="228">
        <v>6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161</v>
      </c>
      <c r="AU173" s="234" t="s">
        <v>82</v>
      </c>
      <c r="AV173" s="13" t="s">
        <v>82</v>
      </c>
      <c r="AW173" s="13" t="s">
        <v>33</v>
      </c>
      <c r="AX173" s="13" t="s">
        <v>80</v>
      </c>
      <c r="AY173" s="234" t="s">
        <v>145</v>
      </c>
    </row>
    <row r="174" s="2" customFormat="1" ht="24.15" customHeight="1">
      <c r="A174" s="39"/>
      <c r="B174" s="40"/>
      <c r="C174" s="205" t="s">
        <v>351</v>
      </c>
      <c r="D174" s="205" t="s">
        <v>148</v>
      </c>
      <c r="E174" s="206" t="s">
        <v>2062</v>
      </c>
      <c r="F174" s="207" t="s">
        <v>2063</v>
      </c>
      <c r="G174" s="208" t="s">
        <v>816</v>
      </c>
      <c r="H174" s="209">
        <v>2</v>
      </c>
      <c r="I174" s="210"/>
      <c r="J174" s="211">
        <f>ROUND(I174*H174,2)</f>
        <v>0</v>
      </c>
      <c r="K174" s="207" t="s">
        <v>157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0.02223</v>
      </c>
      <c r="R174" s="214">
        <f>Q174*H174</f>
        <v>0.04446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265</v>
      </c>
      <c r="AT174" s="216" t="s">
        <v>148</v>
      </c>
      <c r="AU174" s="216" t="s">
        <v>82</v>
      </c>
      <c r="AY174" s="18" t="s">
        <v>145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265</v>
      </c>
      <c r="BM174" s="216" t="s">
        <v>2064</v>
      </c>
    </row>
    <row r="175" s="2" customFormat="1">
      <c r="A175" s="39"/>
      <c r="B175" s="40"/>
      <c r="C175" s="41"/>
      <c r="D175" s="218" t="s">
        <v>159</v>
      </c>
      <c r="E175" s="41"/>
      <c r="F175" s="219" t="s">
        <v>2065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159</v>
      </c>
      <c r="AU175" s="18" t="s">
        <v>82</v>
      </c>
    </row>
    <row r="176" s="2" customFormat="1" ht="16.5" customHeight="1">
      <c r="A176" s="39"/>
      <c r="B176" s="40"/>
      <c r="C176" s="205" t="s">
        <v>360</v>
      </c>
      <c r="D176" s="205" t="s">
        <v>148</v>
      </c>
      <c r="E176" s="206" t="s">
        <v>2066</v>
      </c>
      <c r="F176" s="207" t="s">
        <v>2067</v>
      </c>
      <c r="G176" s="208" t="s">
        <v>816</v>
      </c>
      <c r="H176" s="209">
        <v>2</v>
      </c>
      <c r="I176" s="210"/>
      <c r="J176" s="211">
        <f>ROUND(I176*H176,2)</f>
        <v>0</v>
      </c>
      <c r="K176" s="207" t="s">
        <v>157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0.00017000000000000001</v>
      </c>
      <c r="R176" s="214">
        <f>Q176*H176</f>
        <v>0.00034000000000000002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265</v>
      </c>
      <c r="AT176" s="216" t="s">
        <v>148</v>
      </c>
      <c r="AU176" s="216" t="s">
        <v>82</v>
      </c>
      <c r="AY176" s="18" t="s">
        <v>145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265</v>
      </c>
      <c r="BM176" s="216" t="s">
        <v>2068</v>
      </c>
    </row>
    <row r="177" s="2" customFormat="1">
      <c r="A177" s="39"/>
      <c r="B177" s="40"/>
      <c r="C177" s="41"/>
      <c r="D177" s="218" t="s">
        <v>159</v>
      </c>
      <c r="E177" s="41"/>
      <c r="F177" s="219" t="s">
        <v>2069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159</v>
      </c>
      <c r="AU177" s="18" t="s">
        <v>82</v>
      </c>
    </row>
    <row r="178" s="2" customFormat="1" ht="16.5" customHeight="1">
      <c r="A178" s="39"/>
      <c r="B178" s="40"/>
      <c r="C178" s="259" t="s">
        <v>531</v>
      </c>
      <c r="D178" s="259" t="s">
        <v>462</v>
      </c>
      <c r="E178" s="260" t="s">
        <v>2070</v>
      </c>
      <c r="F178" s="261" t="s">
        <v>2071</v>
      </c>
      <c r="G178" s="262" t="s">
        <v>226</v>
      </c>
      <c r="H178" s="263">
        <v>2</v>
      </c>
      <c r="I178" s="264"/>
      <c r="J178" s="265">
        <f>ROUND(I178*H178,2)</f>
        <v>0</v>
      </c>
      <c r="K178" s="261" t="s">
        <v>157</v>
      </c>
      <c r="L178" s="266"/>
      <c r="M178" s="267" t="s">
        <v>19</v>
      </c>
      <c r="N178" s="268" t="s">
        <v>43</v>
      </c>
      <c r="O178" s="85"/>
      <c r="P178" s="214">
        <f>O178*H178</f>
        <v>0</v>
      </c>
      <c r="Q178" s="214">
        <v>0.019</v>
      </c>
      <c r="R178" s="214">
        <f>Q178*H178</f>
        <v>0.037999999999999999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556</v>
      </c>
      <c r="AT178" s="216" t="s">
        <v>462</v>
      </c>
      <c r="AU178" s="216" t="s">
        <v>82</v>
      </c>
      <c r="AY178" s="18" t="s">
        <v>145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265</v>
      </c>
      <c r="BM178" s="216" t="s">
        <v>2072</v>
      </c>
    </row>
    <row r="179" s="2" customFormat="1" ht="16.5" customHeight="1">
      <c r="A179" s="39"/>
      <c r="B179" s="40"/>
      <c r="C179" s="205" t="s">
        <v>538</v>
      </c>
      <c r="D179" s="205" t="s">
        <v>148</v>
      </c>
      <c r="E179" s="206" t="s">
        <v>2073</v>
      </c>
      <c r="F179" s="207" t="s">
        <v>2074</v>
      </c>
      <c r="G179" s="208" t="s">
        <v>816</v>
      </c>
      <c r="H179" s="209">
        <v>1</v>
      </c>
      <c r="I179" s="210"/>
      <c r="J179" s="211">
        <f>ROUND(I179*H179,2)</f>
        <v>0</v>
      </c>
      <c r="K179" s="207" t="s">
        <v>157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0.00042999999999999999</v>
      </c>
      <c r="R179" s="214">
        <f>Q179*H179</f>
        <v>0.00042999999999999999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265</v>
      </c>
      <c r="AT179" s="216" t="s">
        <v>148</v>
      </c>
      <c r="AU179" s="216" t="s">
        <v>82</v>
      </c>
      <c r="AY179" s="18" t="s">
        <v>145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265</v>
      </c>
      <c r="BM179" s="216" t="s">
        <v>2075</v>
      </c>
    </row>
    <row r="180" s="2" customFormat="1">
      <c r="A180" s="39"/>
      <c r="B180" s="40"/>
      <c r="C180" s="41"/>
      <c r="D180" s="218" t="s">
        <v>159</v>
      </c>
      <c r="E180" s="41"/>
      <c r="F180" s="219" t="s">
        <v>2076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159</v>
      </c>
      <c r="AU180" s="18" t="s">
        <v>82</v>
      </c>
    </row>
    <row r="181" s="2" customFormat="1" ht="16.5" customHeight="1">
      <c r="A181" s="39"/>
      <c r="B181" s="40"/>
      <c r="C181" s="259" t="s">
        <v>549</v>
      </c>
      <c r="D181" s="259" t="s">
        <v>462</v>
      </c>
      <c r="E181" s="260" t="s">
        <v>2077</v>
      </c>
      <c r="F181" s="261" t="s">
        <v>2078</v>
      </c>
      <c r="G181" s="262" t="s">
        <v>226</v>
      </c>
      <c r="H181" s="263">
        <v>1</v>
      </c>
      <c r="I181" s="264"/>
      <c r="J181" s="265">
        <f>ROUND(I181*H181,2)</f>
        <v>0</v>
      </c>
      <c r="K181" s="261" t="s">
        <v>157</v>
      </c>
      <c r="L181" s="266"/>
      <c r="M181" s="267" t="s">
        <v>19</v>
      </c>
      <c r="N181" s="268" t="s">
        <v>43</v>
      </c>
      <c r="O181" s="85"/>
      <c r="P181" s="214">
        <f>O181*H181</f>
        <v>0</v>
      </c>
      <c r="Q181" s="214">
        <v>0.0032000000000000002</v>
      </c>
      <c r="R181" s="214">
        <f>Q181*H181</f>
        <v>0.0032000000000000002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556</v>
      </c>
      <c r="AT181" s="216" t="s">
        <v>462</v>
      </c>
      <c r="AU181" s="216" t="s">
        <v>82</v>
      </c>
      <c r="AY181" s="18" t="s">
        <v>145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265</v>
      </c>
      <c r="BM181" s="216" t="s">
        <v>2079</v>
      </c>
    </row>
    <row r="182" s="2" customFormat="1" ht="16.5" customHeight="1">
      <c r="A182" s="39"/>
      <c r="B182" s="40"/>
      <c r="C182" s="205" t="s">
        <v>556</v>
      </c>
      <c r="D182" s="205" t="s">
        <v>148</v>
      </c>
      <c r="E182" s="206" t="s">
        <v>2080</v>
      </c>
      <c r="F182" s="207" t="s">
        <v>2081</v>
      </c>
      <c r="G182" s="208" t="s">
        <v>816</v>
      </c>
      <c r="H182" s="209">
        <v>1</v>
      </c>
      <c r="I182" s="210"/>
      <c r="J182" s="211">
        <f>ROUND(I182*H182,2)</f>
        <v>0</v>
      </c>
      <c r="K182" s="207" t="s">
        <v>157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0.034700000000000002</v>
      </c>
      <c r="T182" s="215">
        <f>S182*H182</f>
        <v>0.034700000000000002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265</v>
      </c>
      <c r="AT182" s="216" t="s">
        <v>148</v>
      </c>
      <c r="AU182" s="216" t="s">
        <v>82</v>
      </c>
      <c r="AY182" s="18" t="s">
        <v>145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265</v>
      </c>
      <c r="BM182" s="216" t="s">
        <v>2082</v>
      </c>
    </row>
    <row r="183" s="2" customFormat="1">
      <c r="A183" s="39"/>
      <c r="B183" s="40"/>
      <c r="C183" s="41"/>
      <c r="D183" s="218" t="s">
        <v>159</v>
      </c>
      <c r="E183" s="41"/>
      <c r="F183" s="219" t="s">
        <v>2083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159</v>
      </c>
      <c r="AU183" s="18" t="s">
        <v>82</v>
      </c>
    </row>
    <row r="184" s="14" customFormat="1">
      <c r="A184" s="14"/>
      <c r="B184" s="235"/>
      <c r="C184" s="236"/>
      <c r="D184" s="225" t="s">
        <v>161</v>
      </c>
      <c r="E184" s="237" t="s">
        <v>19</v>
      </c>
      <c r="F184" s="238" t="s">
        <v>2041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82</v>
      </c>
      <c r="AV184" s="14" t="s">
        <v>80</v>
      </c>
      <c r="AW184" s="14" t="s">
        <v>33</v>
      </c>
      <c r="AX184" s="14" t="s">
        <v>72</v>
      </c>
      <c r="AY184" s="244" t="s">
        <v>145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80</v>
      </c>
      <c r="G185" s="224"/>
      <c r="H185" s="228">
        <v>1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161</v>
      </c>
      <c r="AU185" s="234" t="s">
        <v>82</v>
      </c>
      <c r="AV185" s="13" t="s">
        <v>82</v>
      </c>
      <c r="AW185" s="13" t="s">
        <v>33</v>
      </c>
      <c r="AX185" s="13" t="s">
        <v>80</v>
      </c>
      <c r="AY185" s="234" t="s">
        <v>145</v>
      </c>
    </row>
    <row r="186" s="2" customFormat="1" ht="24.15" customHeight="1">
      <c r="A186" s="39"/>
      <c r="B186" s="40"/>
      <c r="C186" s="205" t="s">
        <v>563</v>
      </c>
      <c r="D186" s="205" t="s">
        <v>148</v>
      </c>
      <c r="E186" s="206" t="s">
        <v>2084</v>
      </c>
      <c r="F186" s="207" t="s">
        <v>2085</v>
      </c>
      <c r="G186" s="208" t="s">
        <v>816</v>
      </c>
      <c r="H186" s="209">
        <v>1</v>
      </c>
      <c r="I186" s="210"/>
      <c r="J186" s="211">
        <f>ROUND(I186*H186,2)</f>
        <v>0</v>
      </c>
      <c r="K186" s="207" t="s">
        <v>157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0.018689999999999998</v>
      </c>
      <c r="R186" s="214">
        <f>Q186*H186</f>
        <v>0.018689999999999998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265</v>
      </c>
      <c r="AT186" s="216" t="s">
        <v>148</v>
      </c>
      <c r="AU186" s="216" t="s">
        <v>82</v>
      </c>
      <c r="AY186" s="18" t="s">
        <v>145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265</v>
      </c>
      <c r="BM186" s="216" t="s">
        <v>2086</v>
      </c>
    </row>
    <row r="187" s="2" customFormat="1">
      <c r="A187" s="39"/>
      <c r="B187" s="40"/>
      <c r="C187" s="41"/>
      <c r="D187" s="218" t="s">
        <v>159</v>
      </c>
      <c r="E187" s="41"/>
      <c r="F187" s="219" t="s">
        <v>2087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159</v>
      </c>
      <c r="AU187" s="18" t="s">
        <v>82</v>
      </c>
    </row>
    <row r="188" s="2" customFormat="1" ht="16.5" customHeight="1">
      <c r="A188" s="39"/>
      <c r="B188" s="40"/>
      <c r="C188" s="205" t="s">
        <v>569</v>
      </c>
      <c r="D188" s="205" t="s">
        <v>148</v>
      </c>
      <c r="E188" s="206" t="s">
        <v>2088</v>
      </c>
      <c r="F188" s="207" t="s">
        <v>2089</v>
      </c>
      <c r="G188" s="208" t="s">
        <v>226</v>
      </c>
      <c r="H188" s="209">
        <v>3</v>
      </c>
      <c r="I188" s="210"/>
      <c r="J188" s="211">
        <f>ROUND(I188*H188,2)</f>
        <v>0</v>
      </c>
      <c r="K188" s="207" t="s">
        <v>157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0.00109</v>
      </c>
      <c r="R188" s="214">
        <f>Q188*H188</f>
        <v>0.0032700000000000003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265</v>
      </c>
      <c r="AT188" s="216" t="s">
        <v>148</v>
      </c>
      <c r="AU188" s="216" t="s">
        <v>82</v>
      </c>
      <c r="AY188" s="18" t="s">
        <v>145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265</v>
      </c>
      <c r="BM188" s="216" t="s">
        <v>2090</v>
      </c>
    </row>
    <row r="189" s="2" customFormat="1">
      <c r="A189" s="39"/>
      <c r="B189" s="40"/>
      <c r="C189" s="41"/>
      <c r="D189" s="218" t="s">
        <v>159</v>
      </c>
      <c r="E189" s="41"/>
      <c r="F189" s="219" t="s">
        <v>2091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159</v>
      </c>
      <c r="AU189" s="18" t="s">
        <v>82</v>
      </c>
    </row>
    <row r="190" s="2" customFormat="1" ht="16.5" customHeight="1">
      <c r="A190" s="39"/>
      <c r="B190" s="40"/>
      <c r="C190" s="259" t="s">
        <v>574</v>
      </c>
      <c r="D190" s="259" t="s">
        <v>462</v>
      </c>
      <c r="E190" s="260" t="s">
        <v>2092</v>
      </c>
      <c r="F190" s="261" t="s">
        <v>2093</v>
      </c>
      <c r="G190" s="262" t="s">
        <v>226</v>
      </c>
      <c r="H190" s="263">
        <v>3</v>
      </c>
      <c r="I190" s="264"/>
      <c r="J190" s="265">
        <f>ROUND(I190*H190,2)</f>
        <v>0</v>
      </c>
      <c r="K190" s="261" t="s">
        <v>19</v>
      </c>
      <c r="L190" s="266"/>
      <c r="M190" s="267" t="s">
        <v>19</v>
      </c>
      <c r="N190" s="268" t="s">
        <v>43</v>
      </c>
      <c r="O190" s="85"/>
      <c r="P190" s="214">
        <f>O190*H190</f>
        <v>0</v>
      </c>
      <c r="Q190" s="214">
        <v>0.00031</v>
      </c>
      <c r="R190" s="214">
        <f>Q190*H190</f>
        <v>0.00093000000000000005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556</v>
      </c>
      <c r="AT190" s="216" t="s">
        <v>462</v>
      </c>
      <c r="AU190" s="216" t="s">
        <v>82</v>
      </c>
      <c r="AY190" s="18" t="s">
        <v>145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265</v>
      </c>
      <c r="BM190" s="216" t="s">
        <v>2094</v>
      </c>
    </row>
    <row r="191" s="2" customFormat="1" ht="16.5" customHeight="1">
      <c r="A191" s="39"/>
      <c r="B191" s="40"/>
      <c r="C191" s="205" t="s">
        <v>582</v>
      </c>
      <c r="D191" s="205" t="s">
        <v>148</v>
      </c>
      <c r="E191" s="206" t="s">
        <v>2095</v>
      </c>
      <c r="F191" s="207" t="s">
        <v>2096</v>
      </c>
      <c r="G191" s="208" t="s">
        <v>816</v>
      </c>
      <c r="H191" s="209">
        <v>17</v>
      </c>
      <c r="I191" s="210"/>
      <c r="J191" s="211">
        <f>ROUND(I191*H191,2)</f>
        <v>0</v>
      </c>
      <c r="K191" s="207" t="s">
        <v>157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9.0000000000000006E-05</v>
      </c>
      <c r="R191" s="214">
        <f>Q191*H191</f>
        <v>0.0015300000000000001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265</v>
      </c>
      <c r="AT191" s="216" t="s">
        <v>148</v>
      </c>
      <c r="AU191" s="216" t="s">
        <v>82</v>
      </c>
      <c r="AY191" s="18" t="s">
        <v>145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265</v>
      </c>
      <c r="BM191" s="216" t="s">
        <v>2097</v>
      </c>
    </row>
    <row r="192" s="2" customFormat="1">
      <c r="A192" s="39"/>
      <c r="B192" s="40"/>
      <c r="C192" s="41"/>
      <c r="D192" s="218" t="s">
        <v>159</v>
      </c>
      <c r="E192" s="41"/>
      <c r="F192" s="219" t="s">
        <v>2098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159</v>
      </c>
      <c r="AU192" s="18" t="s">
        <v>82</v>
      </c>
    </row>
    <row r="193" s="2" customFormat="1" ht="16.5" customHeight="1">
      <c r="A193" s="39"/>
      <c r="B193" s="40"/>
      <c r="C193" s="259" t="s">
        <v>591</v>
      </c>
      <c r="D193" s="259" t="s">
        <v>462</v>
      </c>
      <c r="E193" s="260" t="s">
        <v>2099</v>
      </c>
      <c r="F193" s="261" t="s">
        <v>2100</v>
      </c>
      <c r="G193" s="262" t="s">
        <v>226</v>
      </c>
      <c r="H193" s="263">
        <v>17</v>
      </c>
      <c r="I193" s="264"/>
      <c r="J193" s="265">
        <f>ROUND(I193*H193,2)</f>
        <v>0</v>
      </c>
      <c r="K193" s="261" t="s">
        <v>157</v>
      </c>
      <c r="L193" s="266"/>
      <c r="M193" s="267" t="s">
        <v>19</v>
      </c>
      <c r="N193" s="268" t="s">
        <v>43</v>
      </c>
      <c r="O193" s="85"/>
      <c r="P193" s="214">
        <f>O193*H193</f>
        <v>0</v>
      </c>
      <c r="Q193" s="214">
        <v>0.00033</v>
      </c>
      <c r="R193" s="214">
        <f>Q193*H193</f>
        <v>0.0056100000000000004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556</v>
      </c>
      <c r="AT193" s="216" t="s">
        <v>462</v>
      </c>
      <c r="AU193" s="216" t="s">
        <v>82</v>
      </c>
      <c r="AY193" s="18" t="s">
        <v>145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265</v>
      </c>
      <c r="BM193" s="216" t="s">
        <v>2101</v>
      </c>
    </row>
    <row r="194" s="2" customFormat="1" ht="16.5" customHeight="1">
      <c r="A194" s="39"/>
      <c r="B194" s="40"/>
      <c r="C194" s="205" t="s">
        <v>606</v>
      </c>
      <c r="D194" s="205" t="s">
        <v>148</v>
      </c>
      <c r="E194" s="206" t="s">
        <v>2102</v>
      </c>
      <c r="F194" s="207" t="s">
        <v>2103</v>
      </c>
      <c r="G194" s="208" t="s">
        <v>816</v>
      </c>
      <c r="H194" s="209">
        <v>7</v>
      </c>
      <c r="I194" s="210"/>
      <c r="J194" s="211">
        <f>ROUND(I194*H194,2)</f>
        <v>0</v>
      </c>
      <c r="K194" s="207" t="s">
        <v>157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0.00156</v>
      </c>
      <c r="T194" s="215">
        <f>S194*H194</f>
        <v>0.010919999999999999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265</v>
      </c>
      <c r="AT194" s="216" t="s">
        <v>148</v>
      </c>
      <c r="AU194" s="216" t="s">
        <v>82</v>
      </c>
      <c r="AY194" s="18" t="s">
        <v>145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265</v>
      </c>
      <c r="BM194" s="216" t="s">
        <v>2104</v>
      </c>
    </row>
    <row r="195" s="2" customFormat="1">
      <c r="A195" s="39"/>
      <c r="B195" s="40"/>
      <c r="C195" s="41"/>
      <c r="D195" s="218" t="s">
        <v>159</v>
      </c>
      <c r="E195" s="41"/>
      <c r="F195" s="219" t="s">
        <v>2105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159</v>
      </c>
      <c r="AU195" s="18" t="s">
        <v>82</v>
      </c>
    </row>
    <row r="196" s="14" customFormat="1">
      <c r="A196" s="14"/>
      <c r="B196" s="235"/>
      <c r="C196" s="236"/>
      <c r="D196" s="225" t="s">
        <v>161</v>
      </c>
      <c r="E196" s="237" t="s">
        <v>19</v>
      </c>
      <c r="F196" s="238" t="s">
        <v>2041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82</v>
      </c>
      <c r="AV196" s="14" t="s">
        <v>80</v>
      </c>
      <c r="AW196" s="14" t="s">
        <v>33</v>
      </c>
      <c r="AX196" s="14" t="s">
        <v>72</v>
      </c>
      <c r="AY196" s="244" t="s">
        <v>145</v>
      </c>
    </row>
    <row r="197" s="13" customFormat="1">
      <c r="A197" s="13"/>
      <c r="B197" s="223"/>
      <c r="C197" s="224"/>
      <c r="D197" s="225" t="s">
        <v>161</v>
      </c>
      <c r="E197" s="226" t="s">
        <v>19</v>
      </c>
      <c r="F197" s="227" t="s">
        <v>200</v>
      </c>
      <c r="G197" s="224"/>
      <c r="H197" s="228">
        <v>7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161</v>
      </c>
      <c r="AU197" s="234" t="s">
        <v>82</v>
      </c>
      <c r="AV197" s="13" t="s">
        <v>82</v>
      </c>
      <c r="AW197" s="13" t="s">
        <v>33</v>
      </c>
      <c r="AX197" s="13" t="s">
        <v>80</v>
      </c>
      <c r="AY197" s="234" t="s">
        <v>145</v>
      </c>
    </row>
    <row r="198" s="2" customFormat="1" ht="16.5" customHeight="1">
      <c r="A198" s="39"/>
      <c r="B198" s="40"/>
      <c r="C198" s="205" t="s">
        <v>619</v>
      </c>
      <c r="D198" s="205" t="s">
        <v>148</v>
      </c>
      <c r="E198" s="206" t="s">
        <v>2106</v>
      </c>
      <c r="F198" s="207" t="s">
        <v>2107</v>
      </c>
      <c r="G198" s="208" t="s">
        <v>816</v>
      </c>
      <c r="H198" s="209">
        <v>1</v>
      </c>
      <c r="I198" s="210"/>
      <c r="J198" s="211">
        <f>ROUND(I198*H198,2)</f>
        <v>0</v>
      </c>
      <c r="K198" s="207" t="s">
        <v>157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0.0018</v>
      </c>
      <c r="R198" s="214">
        <f>Q198*H198</f>
        <v>0.0018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265</v>
      </c>
      <c r="AT198" s="216" t="s">
        <v>148</v>
      </c>
      <c r="AU198" s="216" t="s">
        <v>82</v>
      </c>
      <c r="AY198" s="18" t="s">
        <v>145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265</v>
      </c>
      <c r="BM198" s="216" t="s">
        <v>2108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2109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82</v>
      </c>
    </row>
    <row r="200" s="2" customFormat="1" ht="16.5" customHeight="1">
      <c r="A200" s="39"/>
      <c r="B200" s="40"/>
      <c r="C200" s="205" t="s">
        <v>624</v>
      </c>
      <c r="D200" s="205" t="s">
        <v>148</v>
      </c>
      <c r="E200" s="206" t="s">
        <v>2110</v>
      </c>
      <c r="F200" s="207" t="s">
        <v>2111</v>
      </c>
      <c r="G200" s="208" t="s">
        <v>816</v>
      </c>
      <c r="H200" s="209">
        <v>2</v>
      </c>
      <c r="I200" s="210"/>
      <c r="J200" s="211">
        <f>ROUND(I200*H200,2)</f>
        <v>0</v>
      </c>
      <c r="K200" s="207" t="s">
        <v>157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0.0015399999999999999</v>
      </c>
      <c r="R200" s="214">
        <f>Q200*H200</f>
        <v>0.0030799999999999998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265</v>
      </c>
      <c r="AT200" s="216" t="s">
        <v>148</v>
      </c>
      <c r="AU200" s="216" t="s">
        <v>82</v>
      </c>
      <c r="AY200" s="18" t="s">
        <v>145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265</v>
      </c>
      <c r="BM200" s="216" t="s">
        <v>2112</v>
      </c>
    </row>
    <row r="201" s="2" customFormat="1">
      <c r="A201" s="39"/>
      <c r="B201" s="40"/>
      <c r="C201" s="41"/>
      <c r="D201" s="218" t="s">
        <v>159</v>
      </c>
      <c r="E201" s="41"/>
      <c r="F201" s="219" t="s">
        <v>2113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159</v>
      </c>
      <c r="AU201" s="18" t="s">
        <v>82</v>
      </c>
    </row>
    <row r="202" s="2" customFormat="1" ht="16.5" customHeight="1">
      <c r="A202" s="39"/>
      <c r="B202" s="40"/>
      <c r="C202" s="205" t="s">
        <v>634</v>
      </c>
      <c r="D202" s="205" t="s">
        <v>148</v>
      </c>
      <c r="E202" s="206" t="s">
        <v>2114</v>
      </c>
      <c r="F202" s="207" t="s">
        <v>2115</v>
      </c>
      <c r="G202" s="208" t="s">
        <v>226</v>
      </c>
      <c r="H202" s="209">
        <v>1</v>
      </c>
      <c r="I202" s="210"/>
      <c r="J202" s="211">
        <f>ROUND(I202*H202,2)</f>
        <v>0</v>
      </c>
      <c r="K202" s="207" t="s">
        <v>157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0.00016000000000000001</v>
      </c>
      <c r="R202" s="214">
        <f>Q202*H202</f>
        <v>0.00016000000000000001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265</v>
      </c>
      <c r="AT202" s="216" t="s">
        <v>148</v>
      </c>
      <c r="AU202" s="216" t="s">
        <v>82</v>
      </c>
      <c r="AY202" s="18" t="s">
        <v>145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265</v>
      </c>
      <c r="BM202" s="216" t="s">
        <v>2116</v>
      </c>
    </row>
    <row r="203" s="2" customFormat="1">
      <c r="A203" s="39"/>
      <c r="B203" s="40"/>
      <c r="C203" s="41"/>
      <c r="D203" s="218" t="s">
        <v>159</v>
      </c>
      <c r="E203" s="41"/>
      <c r="F203" s="219" t="s">
        <v>2117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159</v>
      </c>
      <c r="AU203" s="18" t="s">
        <v>82</v>
      </c>
    </row>
    <row r="204" s="2" customFormat="1" ht="16.5" customHeight="1">
      <c r="A204" s="39"/>
      <c r="B204" s="40"/>
      <c r="C204" s="259" t="s">
        <v>643</v>
      </c>
      <c r="D204" s="259" t="s">
        <v>462</v>
      </c>
      <c r="E204" s="260" t="s">
        <v>2118</v>
      </c>
      <c r="F204" s="261" t="s">
        <v>2119</v>
      </c>
      <c r="G204" s="262" t="s">
        <v>226</v>
      </c>
      <c r="H204" s="263">
        <v>1</v>
      </c>
      <c r="I204" s="264"/>
      <c r="J204" s="265">
        <f>ROUND(I204*H204,2)</f>
        <v>0</v>
      </c>
      <c r="K204" s="261" t="s">
        <v>157</v>
      </c>
      <c r="L204" s="266"/>
      <c r="M204" s="267" t="s">
        <v>19</v>
      </c>
      <c r="N204" s="268" t="s">
        <v>43</v>
      </c>
      <c r="O204" s="85"/>
      <c r="P204" s="214">
        <f>O204*H204</f>
        <v>0</v>
      </c>
      <c r="Q204" s="214">
        <v>0.00109</v>
      </c>
      <c r="R204" s="214">
        <f>Q204*H204</f>
        <v>0.00109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556</v>
      </c>
      <c r="AT204" s="216" t="s">
        <v>462</v>
      </c>
      <c r="AU204" s="216" t="s">
        <v>82</v>
      </c>
      <c r="AY204" s="18" t="s">
        <v>145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265</v>
      </c>
      <c r="BM204" s="216" t="s">
        <v>2120</v>
      </c>
    </row>
    <row r="205" s="2" customFormat="1" ht="16.5" customHeight="1">
      <c r="A205" s="39"/>
      <c r="B205" s="40"/>
      <c r="C205" s="205" t="s">
        <v>649</v>
      </c>
      <c r="D205" s="205" t="s">
        <v>148</v>
      </c>
      <c r="E205" s="206" t="s">
        <v>2121</v>
      </c>
      <c r="F205" s="207" t="s">
        <v>2122</v>
      </c>
      <c r="G205" s="208" t="s">
        <v>816</v>
      </c>
      <c r="H205" s="209">
        <v>2</v>
      </c>
      <c r="I205" s="210"/>
      <c r="J205" s="211">
        <f>ROUND(I205*H205,2)</f>
        <v>0</v>
      </c>
      <c r="K205" s="207" t="s">
        <v>157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0.0030999999999999999</v>
      </c>
      <c r="R205" s="214">
        <f>Q205*H205</f>
        <v>0.0061999999999999998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265</v>
      </c>
      <c r="AT205" s="216" t="s">
        <v>148</v>
      </c>
      <c r="AU205" s="216" t="s">
        <v>82</v>
      </c>
      <c r="AY205" s="18" t="s">
        <v>145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265</v>
      </c>
      <c r="BM205" s="216" t="s">
        <v>2123</v>
      </c>
    </row>
    <row r="206" s="2" customFormat="1">
      <c r="A206" s="39"/>
      <c r="B206" s="40"/>
      <c r="C206" s="41"/>
      <c r="D206" s="218" t="s">
        <v>159</v>
      </c>
      <c r="E206" s="41"/>
      <c r="F206" s="219" t="s">
        <v>2124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159</v>
      </c>
      <c r="AU206" s="18" t="s">
        <v>82</v>
      </c>
    </row>
    <row r="207" s="2" customFormat="1" ht="16.5" customHeight="1">
      <c r="A207" s="39"/>
      <c r="B207" s="40"/>
      <c r="C207" s="205" t="s">
        <v>656</v>
      </c>
      <c r="D207" s="205" t="s">
        <v>148</v>
      </c>
      <c r="E207" s="206" t="s">
        <v>2125</v>
      </c>
      <c r="F207" s="207" t="s">
        <v>2126</v>
      </c>
      <c r="G207" s="208" t="s">
        <v>226</v>
      </c>
      <c r="H207" s="209">
        <v>2</v>
      </c>
      <c r="I207" s="210"/>
      <c r="J207" s="211">
        <f>ROUND(I207*H207,2)</f>
        <v>0</v>
      </c>
      <c r="K207" s="207" t="s">
        <v>157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0.00024000000000000001</v>
      </c>
      <c r="R207" s="214">
        <f>Q207*H207</f>
        <v>0.00048000000000000001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265</v>
      </c>
      <c r="AT207" s="216" t="s">
        <v>148</v>
      </c>
      <c r="AU207" s="216" t="s">
        <v>82</v>
      </c>
      <c r="AY207" s="18" t="s">
        <v>145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265</v>
      </c>
      <c r="BM207" s="216" t="s">
        <v>2127</v>
      </c>
    </row>
    <row r="208" s="2" customFormat="1">
      <c r="A208" s="39"/>
      <c r="B208" s="40"/>
      <c r="C208" s="41"/>
      <c r="D208" s="218" t="s">
        <v>159</v>
      </c>
      <c r="E208" s="41"/>
      <c r="F208" s="219" t="s">
        <v>2128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159</v>
      </c>
      <c r="AU208" s="18" t="s">
        <v>82</v>
      </c>
    </row>
    <row r="209" s="2" customFormat="1" ht="16.5" customHeight="1">
      <c r="A209" s="39"/>
      <c r="B209" s="40"/>
      <c r="C209" s="205" t="s">
        <v>661</v>
      </c>
      <c r="D209" s="205" t="s">
        <v>148</v>
      </c>
      <c r="E209" s="206" t="s">
        <v>2129</v>
      </c>
      <c r="F209" s="207" t="s">
        <v>2130</v>
      </c>
      <c r="G209" s="208" t="s">
        <v>226</v>
      </c>
      <c r="H209" s="209">
        <v>1</v>
      </c>
      <c r="I209" s="210"/>
      <c r="J209" s="211">
        <f>ROUND(I209*H209,2)</f>
        <v>0</v>
      </c>
      <c r="K209" s="207" t="s">
        <v>157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0.00027999999999999998</v>
      </c>
      <c r="R209" s="214">
        <f>Q209*H209</f>
        <v>0.00027999999999999998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265</v>
      </c>
      <c r="AT209" s="216" t="s">
        <v>148</v>
      </c>
      <c r="AU209" s="216" t="s">
        <v>82</v>
      </c>
      <c r="AY209" s="18" t="s">
        <v>145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265</v>
      </c>
      <c r="BM209" s="216" t="s">
        <v>2131</v>
      </c>
    </row>
    <row r="210" s="2" customFormat="1">
      <c r="A210" s="39"/>
      <c r="B210" s="40"/>
      <c r="C210" s="41"/>
      <c r="D210" s="218" t="s">
        <v>159</v>
      </c>
      <c r="E210" s="41"/>
      <c r="F210" s="219" t="s">
        <v>2132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159</v>
      </c>
      <c r="AU210" s="18" t="s">
        <v>82</v>
      </c>
    </row>
    <row r="211" s="2" customFormat="1" ht="21.75" customHeight="1">
      <c r="A211" s="39"/>
      <c r="B211" s="40"/>
      <c r="C211" s="205" t="s">
        <v>667</v>
      </c>
      <c r="D211" s="205" t="s">
        <v>148</v>
      </c>
      <c r="E211" s="206" t="s">
        <v>2133</v>
      </c>
      <c r="F211" s="207" t="s">
        <v>2134</v>
      </c>
      <c r="G211" s="208" t="s">
        <v>226</v>
      </c>
      <c r="H211" s="209">
        <v>2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0.00046999999999999999</v>
      </c>
      <c r="R211" s="214">
        <f>Q211*H211</f>
        <v>0.00093999999999999997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265</v>
      </c>
      <c r="AT211" s="216" t="s">
        <v>148</v>
      </c>
      <c r="AU211" s="216" t="s">
        <v>82</v>
      </c>
      <c r="AY211" s="18" t="s">
        <v>145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265</v>
      </c>
      <c r="BM211" s="216" t="s">
        <v>2135</v>
      </c>
    </row>
    <row r="212" s="2" customFormat="1" ht="16.5" customHeight="1">
      <c r="A212" s="39"/>
      <c r="B212" s="40"/>
      <c r="C212" s="205" t="s">
        <v>672</v>
      </c>
      <c r="D212" s="205" t="s">
        <v>148</v>
      </c>
      <c r="E212" s="206" t="s">
        <v>2136</v>
      </c>
      <c r="F212" s="207" t="s">
        <v>2137</v>
      </c>
      <c r="G212" s="208" t="s">
        <v>226</v>
      </c>
      <c r="H212" s="209">
        <v>1</v>
      </c>
      <c r="I212" s="210"/>
      <c r="J212" s="211">
        <f>ROUND(I212*H212,2)</f>
        <v>0</v>
      </c>
      <c r="K212" s="207" t="s">
        <v>157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0.00027999999999999998</v>
      </c>
      <c r="R212" s="214">
        <f>Q212*H212</f>
        <v>0.00027999999999999998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265</v>
      </c>
      <c r="AT212" s="216" t="s">
        <v>148</v>
      </c>
      <c r="AU212" s="216" t="s">
        <v>82</v>
      </c>
      <c r="AY212" s="18" t="s">
        <v>145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265</v>
      </c>
      <c r="BM212" s="216" t="s">
        <v>2138</v>
      </c>
    </row>
    <row r="213" s="2" customFormat="1">
      <c r="A213" s="39"/>
      <c r="B213" s="40"/>
      <c r="C213" s="41"/>
      <c r="D213" s="218" t="s">
        <v>159</v>
      </c>
      <c r="E213" s="41"/>
      <c r="F213" s="219" t="s">
        <v>2139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159</v>
      </c>
      <c r="AU213" s="18" t="s">
        <v>82</v>
      </c>
    </row>
    <row r="214" s="2" customFormat="1" ht="16.5" customHeight="1">
      <c r="A214" s="39"/>
      <c r="B214" s="40"/>
      <c r="C214" s="205" t="s">
        <v>677</v>
      </c>
      <c r="D214" s="205" t="s">
        <v>148</v>
      </c>
      <c r="E214" s="206" t="s">
        <v>2140</v>
      </c>
      <c r="F214" s="207" t="s">
        <v>2141</v>
      </c>
      <c r="G214" s="208" t="s">
        <v>226</v>
      </c>
      <c r="H214" s="209">
        <v>2</v>
      </c>
      <c r="I214" s="210"/>
      <c r="J214" s="211">
        <f>ROUND(I214*H214,2)</f>
        <v>0</v>
      </c>
      <c r="K214" s="207" t="s">
        <v>157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0.0012800000000000001</v>
      </c>
      <c r="R214" s="214">
        <f>Q214*H214</f>
        <v>0.0025600000000000002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265</v>
      </c>
      <c r="AT214" s="216" t="s">
        <v>148</v>
      </c>
      <c r="AU214" s="216" t="s">
        <v>82</v>
      </c>
      <c r="AY214" s="18" t="s">
        <v>145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265</v>
      </c>
      <c r="BM214" s="216" t="s">
        <v>2142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2143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82</v>
      </c>
    </row>
    <row r="216" s="2" customFormat="1" ht="16.5" customHeight="1">
      <c r="A216" s="39"/>
      <c r="B216" s="40"/>
      <c r="C216" s="205" t="s">
        <v>684</v>
      </c>
      <c r="D216" s="205" t="s">
        <v>148</v>
      </c>
      <c r="E216" s="206" t="s">
        <v>2140</v>
      </c>
      <c r="F216" s="207" t="s">
        <v>2141</v>
      </c>
      <c r="G216" s="208" t="s">
        <v>226</v>
      </c>
      <c r="H216" s="209">
        <v>1</v>
      </c>
      <c r="I216" s="210"/>
      <c r="J216" s="211">
        <f>ROUND(I216*H216,2)</f>
        <v>0</v>
      </c>
      <c r="K216" s="207" t="s">
        <v>157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0.0012800000000000001</v>
      </c>
      <c r="R216" s="214">
        <f>Q216*H216</f>
        <v>0.0012800000000000001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265</v>
      </c>
      <c r="AT216" s="216" t="s">
        <v>148</v>
      </c>
      <c r="AU216" s="216" t="s">
        <v>82</v>
      </c>
      <c r="AY216" s="18" t="s">
        <v>145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265</v>
      </c>
      <c r="BM216" s="216" t="s">
        <v>2144</v>
      </c>
    </row>
    <row r="217" s="2" customFormat="1">
      <c r="A217" s="39"/>
      <c r="B217" s="40"/>
      <c r="C217" s="41"/>
      <c r="D217" s="218" t="s">
        <v>159</v>
      </c>
      <c r="E217" s="41"/>
      <c r="F217" s="219" t="s">
        <v>2143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159</v>
      </c>
      <c r="AU217" s="18" t="s">
        <v>82</v>
      </c>
    </row>
    <row r="218" s="2" customFormat="1" ht="16.5" customHeight="1">
      <c r="A218" s="39"/>
      <c r="B218" s="40"/>
      <c r="C218" s="205" t="s">
        <v>690</v>
      </c>
      <c r="D218" s="205" t="s">
        <v>148</v>
      </c>
      <c r="E218" s="206" t="s">
        <v>2145</v>
      </c>
      <c r="F218" s="207" t="s">
        <v>2146</v>
      </c>
      <c r="G218" s="208" t="s">
        <v>226</v>
      </c>
      <c r="H218" s="209">
        <v>7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0.0012800000000000001</v>
      </c>
      <c r="R218" s="214">
        <f>Q218*H218</f>
        <v>0.008960000000000001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265</v>
      </c>
      <c r="AT218" s="216" t="s">
        <v>148</v>
      </c>
      <c r="AU218" s="216" t="s">
        <v>82</v>
      </c>
      <c r="AY218" s="18" t="s">
        <v>145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265</v>
      </c>
      <c r="BM218" s="216" t="s">
        <v>2147</v>
      </c>
    </row>
    <row r="219" s="2" customFormat="1" ht="24.15" customHeight="1">
      <c r="A219" s="39"/>
      <c r="B219" s="40"/>
      <c r="C219" s="205" t="s">
        <v>700</v>
      </c>
      <c r="D219" s="205" t="s">
        <v>148</v>
      </c>
      <c r="E219" s="206" t="s">
        <v>2148</v>
      </c>
      <c r="F219" s="207" t="s">
        <v>2149</v>
      </c>
      <c r="G219" s="208" t="s">
        <v>802</v>
      </c>
      <c r="H219" s="269"/>
      <c r="I219" s="210"/>
      <c r="J219" s="211">
        <f>ROUND(I219*H219,2)</f>
        <v>0</v>
      </c>
      <c r="K219" s="207" t="s">
        <v>157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265</v>
      </c>
      <c r="AT219" s="216" t="s">
        <v>148</v>
      </c>
      <c r="AU219" s="216" t="s">
        <v>82</v>
      </c>
      <c r="AY219" s="18" t="s">
        <v>145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265</v>
      </c>
      <c r="BM219" s="216" t="s">
        <v>2150</v>
      </c>
    </row>
    <row r="220" s="2" customFormat="1">
      <c r="A220" s="39"/>
      <c r="B220" s="40"/>
      <c r="C220" s="41"/>
      <c r="D220" s="218" t="s">
        <v>159</v>
      </c>
      <c r="E220" s="41"/>
      <c r="F220" s="219" t="s">
        <v>2151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159</v>
      </c>
      <c r="AU220" s="18" t="s">
        <v>82</v>
      </c>
    </row>
    <row r="221" s="12" customFormat="1" ht="22.8" customHeight="1">
      <c r="A221" s="12"/>
      <c r="B221" s="189"/>
      <c r="C221" s="190"/>
      <c r="D221" s="191" t="s">
        <v>71</v>
      </c>
      <c r="E221" s="203" t="s">
        <v>2152</v>
      </c>
      <c r="F221" s="203" t="s">
        <v>2153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SUM(P222:P228)</f>
        <v>0</v>
      </c>
      <c r="Q221" s="197"/>
      <c r="R221" s="198">
        <f>SUM(R222:R228)</f>
        <v>0.051900000000000009</v>
      </c>
      <c r="S221" s="197"/>
      <c r="T221" s="199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82</v>
      </c>
      <c r="AT221" s="201" t="s">
        <v>71</v>
      </c>
      <c r="AU221" s="201" t="s">
        <v>80</v>
      </c>
      <c r="AY221" s="200" t="s">
        <v>145</v>
      </c>
      <c r="BK221" s="202">
        <f>SUM(BK222:BK228)</f>
        <v>0</v>
      </c>
    </row>
    <row r="222" s="2" customFormat="1" ht="24.15" customHeight="1">
      <c r="A222" s="39"/>
      <c r="B222" s="40"/>
      <c r="C222" s="205" t="s">
        <v>704</v>
      </c>
      <c r="D222" s="205" t="s">
        <v>148</v>
      </c>
      <c r="E222" s="206" t="s">
        <v>2154</v>
      </c>
      <c r="F222" s="207" t="s">
        <v>2155</v>
      </c>
      <c r="G222" s="208" t="s">
        <v>816</v>
      </c>
      <c r="H222" s="209">
        <v>3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0.016650000000000002</v>
      </c>
      <c r="R222" s="214">
        <f>Q222*H222</f>
        <v>0.049950000000000008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265</v>
      </c>
      <c r="AT222" s="216" t="s">
        <v>148</v>
      </c>
      <c r="AU222" s="216" t="s">
        <v>82</v>
      </c>
      <c r="AY222" s="18" t="s">
        <v>145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265</v>
      </c>
      <c r="BM222" s="216" t="s">
        <v>2156</v>
      </c>
    </row>
    <row r="223" s="2" customFormat="1" ht="16.5" customHeight="1">
      <c r="A223" s="39"/>
      <c r="B223" s="40"/>
      <c r="C223" s="205" t="s">
        <v>708</v>
      </c>
      <c r="D223" s="205" t="s">
        <v>148</v>
      </c>
      <c r="E223" s="206" t="s">
        <v>2157</v>
      </c>
      <c r="F223" s="207" t="s">
        <v>2158</v>
      </c>
      <c r="G223" s="208" t="s">
        <v>816</v>
      </c>
      <c r="H223" s="209">
        <v>3</v>
      </c>
      <c r="I223" s="210"/>
      <c r="J223" s="211">
        <f>ROUND(I223*H223,2)</f>
        <v>0</v>
      </c>
      <c r="K223" s="207" t="s">
        <v>157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0.00014999999999999999</v>
      </c>
      <c r="R223" s="214">
        <f>Q223*H223</f>
        <v>0.00044999999999999999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265</v>
      </c>
      <c r="AT223" s="216" t="s">
        <v>148</v>
      </c>
      <c r="AU223" s="216" t="s">
        <v>82</v>
      </c>
      <c r="AY223" s="18" t="s">
        <v>145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265</v>
      </c>
      <c r="BM223" s="216" t="s">
        <v>2159</v>
      </c>
    </row>
    <row r="224" s="2" customFormat="1">
      <c r="A224" s="39"/>
      <c r="B224" s="40"/>
      <c r="C224" s="41"/>
      <c r="D224" s="218" t="s">
        <v>159</v>
      </c>
      <c r="E224" s="41"/>
      <c r="F224" s="219" t="s">
        <v>2160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82</v>
      </c>
    </row>
    <row r="225" s="2" customFormat="1" ht="16.5" customHeight="1">
      <c r="A225" s="39"/>
      <c r="B225" s="40"/>
      <c r="C225" s="205" t="s">
        <v>356</v>
      </c>
      <c r="D225" s="205" t="s">
        <v>148</v>
      </c>
      <c r="E225" s="206" t="s">
        <v>2161</v>
      </c>
      <c r="F225" s="207" t="s">
        <v>2162</v>
      </c>
      <c r="G225" s="208" t="s">
        <v>816</v>
      </c>
      <c r="H225" s="209">
        <v>3</v>
      </c>
      <c r="I225" s="210"/>
      <c r="J225" s="211">
        <f>ROUND(I225*H225,2)</f>
        <v>0</v>
      </c>
      <c r="K225" s="207" t="s">
        <v>157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0.00050000000000000001</v>
      </c>
      <c r="R225" s="214">
        <f>Q225*H225</f>
        <v>0.0015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265</v>
      </c>
      <c r="AT225" s="216" t="s">
        <v>148</v>
      </c>
      <c r="AU225" s="216" t="s">
        <v>82</v>
      </c>
      <c r="AY225" s="18" t="s">
        <v>145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265</v>
      </c>
      <c r="BM225" s="216" t="s">
        <v>2163</v>
      </c>
    </row>
    <row r="226" s="2" customFormat="1">
      <c r="A226" s="39"/>
      <c r="B226" s="40"/>
      <c r="C226" s="41"/>
      <c r="D226" s="218" t="s">
        <v>159</v>
      </c>
      <c r="E226" s="41"/>
      <c r="F226" s="219" t="s">
        <v>2164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159</v>
      </c>
      <c r="AU226" s="18" t="s">
        <v>82</v>
      </c>
    </row>
    <row r="227" s="2" customFormat="1" ht="24.15" customHeight="1">
      <c r="A227" s="39"/>
      <c r="B227" s="40"/>
      <c r="C227" s="205" t="s">
        <v>717</v>
      </c>
      <c r="D227" s="205" t="s">
        <v>148</v>
      </c>
      <c r="E227" s="206" t="s">
        <v>2165</v>
      </c>
      <c r="F227" s="207" t="s">
        <v>2166</v>
      </c>
      <c r="G227" s="208" t="s">
        <v>802</v>
      </c>
      <c r="H227" s="269"/>
      <c r="I227" s="210"/>
      <c r="J227" s="211">
        <f>ROUND(I227*H227,2)</f>
        <v>0</v>
      </c>
      <c r="K227" s="207" t="s">
        <v>157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265</v>
      </c>
      <c r="AT227" s="216" t="s">
        <v>148</v>
      </c>
      <c r="AU227" s="216" t="s">
        <v>82</v>
      </c>
      <c r="AY227" s="18" t="s">
        <v>145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265</v>
      </c>
      <c r="BM227" s="216" t="s">
        <v>2167</v>
      </c>
    </row>
    <row r="228" s="2" customFormat="1">
      <c r="A228" s="39"/>
      <c r="B228" s="40"/>
      <c r="C228" s="41"/>
      <c r="D228" s="218" t="s">
        <v>159</v>
      </c>
      <c r="E228" s="41"/>
      <c r="F228" s="219" t="s">
        <v>2168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159</v>
      </c>
      <c r="AU228" s="18" t="s">
        <v>82</v>
      </c>
    </row>
    <row r="229" s="12" customFormat="1" ht="22.8" customHeight="1">
      <c r="A229" s="12"/>
      <c r="B229" s="189"/>
      <c r="C229" s="190"/>
      <c r="D229" s="191" t="s">
        <v>71</v>
      </c>
      <c r="E229" s="203" t="s">
        <v>328</v>
      </c>
      <c r="F229" s="203" t="s">
        <v>329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SUM(P230:P233)</f>
        <v>0</v>
      </c>
      <c r="Q229" s="197"/>
      <c r="R229" s="198">
        <f>SUM(R230:R233)</f>
        <v>0.0091800000000000007</v>
      </c>
      <c r="S229" s="197"/>
      <c r="T229" s="199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82</v>
      </c>
      <c r="AT229" s="201" t="s">
        <v>71</v>
      </c>
      <c r="AU229" s="201" t="s">
        <v>80</v>
      </c>
      <c r="AY229" s="200" t="s">
        <v>145</v>
      </c>
      <c r="BK229" s="202">
        <f>SUM(BK230:BK233)</f>
        <v>0</v>
      </c>
    </row>
    <row r="230" s="2" customFormat="1" ht="33" customHeight="1">
      <c r="A230" s="39"/>
      <c r="B230" s="40"/>
      <c r="C230" s="205" t="s">
        <v>723</v>
      </c>
      <c r="D230" s="205" t="s">
        <v>148</v>
      </c>
      <c r="E230" s="206" t="s">
        <v>2169</v>
      </c>
      <c r="F230" s="207" t="s">
        <v>2170</v>
      </c>
      <c r="G230" s="208" t="s">
        <v>226</v>
      </c>
      <c r="H230" s="209">
        <v>2</v>
      </c>
      <c r="I230" s="210"/>
      <c r="J230" s="211">
        <f>ROUND(I230*H230,2)</f>
        <v>0</v>
      </c>
      <c r="K230" s="207" t="s">
        <v>157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0.0045900000000000003</v>
      </c>
      <c r="R230" s="214">
        <f>Q230*H230</f>
        <v>0.0091800000000000007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265</v>
      </c>
      <c r="AT230" s="216" t="s">
        <v>148</v>
      </c>
      <c r="AU230" s="216" t="s">
        <v>82</v>
      </c>
      <c r="AY230" s="18" t="s">
        <v>145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265</v>
      </c>
      <c r="BM230" s="216" t="s">
        <v>2171</v>
      </c>
    </row>
    <row r="231" s="2" customFormat="1">
      <c r="A231" s="39"/>
      <c r="B231" s="40"/>
      <c r="C231" s="41"/>
      <c r="D231" s="218" t="s">
        <v>159</v>
      </c>
      <c r="E231" s="41"/>
      <c r="F231" s="219" t="s">
        <v>2172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159</v>
      </c>
      <c r="AU231" s="18" t="s">
        <v>82</v>
      </c>
    </row>
    <row r="232" s="2" customFormat="1" ht="24.15" customHeight="1">
      <c r="A232" s="39"/>
      <c r="B232" s="40"/>
      <c r="C232" s="205" t="s">
        <v>727</v>
      </c>
      <c r="D232" s="205" t="s">
        <v>148</v>
      </c>
      <c r="E232" s="206" t="s">
        <v>1085</v>
      </c>
      <c r="F232" s="207" t="s">
        <v>1086</v>
      </c>
      <c r="G232" s="208" t="s">
        <v>802</v>
      </c>
      <c r="H232" s="269"/>
      <c r="I232" s="210"/>
      <c r="J232" s="211">
        <f>ROUND(I232*H232,2)</f>
        <v>0</v>
      </c>
      <c r="K232" s="207" t="s">
        <v>157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265</v>
      </c>
      <c r="AT232" s="216" t="s">
        <v>148</v>
      </c>
      <c r="AU232" s="216" t="s">
        <v>82</v>
      </c>
      <c r="AY232" s="18" t="s">
        <v>145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265</v>
      </c>
      <c r="BM232" s="216" t="s">
        <v>2173</v>
      </c>
    </row>
    <row r="233" s="2" customFormat="1">
      <c r="A233" s="39"/>
      <c r="B233" s="40"/>
      <c r="C233" s="41"/>
      <c r="D233" s="218" t="s">
        <v>159</v>
      </c>
      <c r="E233" s="41"/>
      <c r="F233" s="219" t="s">
        <v>1088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159</v>
      </c>
      <c r="AU233" s="18" t="s">
        <v>82</v>
      </c>
    </row>
    <row r="234" s="12" customFormat="1" ht="25.92" customHeight="1">
      <c r="A234" s="12"/>
      <c r="B234" s="189"/>
      <c r="C234" s="190"/>
      <c r="D234" s="191" t="s">
        <v>71</v>
      </c>
      <c r="E234" s="192" t="s">
        <v>2174</v>
      </c>
      <c r="F234" s="192" t="s">
        <v>2175</v>
      </c>
      <c r="G234" s="190"/>
      <c r="H234" s="190"/>
      <c r="I234" s="193"/>
      <c r="J234" s="194">
        <f>BK234</f>
        <v>0</v>
      </c>
      <c r="K234" s="190"/>
      <c r="L234" s="195"/>
      <c r="M234" s="196"/>
      <c r="N234" s="197"/>
      <c r="O234" s="197"/>
      <c r="P234" s="198">
        <f>SUM(P235:P236)</f>
        <v>0</v>
      </c>
      <c r="Q234" s="197"/>
      <c r="R234" s="198">
        <f>SUM(R235:R236)</f>
        <v>0</v>
      </c>
      <c r="S234" s="197"/>
      <c r="T234" s="199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152</v>
      </c>
      <c r="AT234" s="201" t="s">
        <v>71</v>
      </c>
      <c r="AU234" s="201" t="s">
        <v>72</v>
      </c>
      <c r="AY234" s="200" t="s">
        <v>145</v>
      </c>
      <c r="BK234" s="202">
        <f>SUM(BK235:BK236)</f>
        <v>0</v>
      </c>
    </row>
    <row r="235" s="2" customFormat="1" ht="21.75" customHeight="1">
      <c r="A235" s="39"/>
      <c r="B235" s="40"/>
      <c r="C235" s="205" t="s">
        <v>733</v>
      </c>
      <c r="D235" s="205" t="s">
        <v>148</v>
      </c>
      <c r="E235" s="206" t="s">
        <v>2176</v>
      </c>
      <c r="F235" s="207" t="s">
        <v>2177</v>
      </c>
      <c r="G235" s="208" t="s">
        <v>1575</v>
      </c>
      <c r="H235" s="209">
        <v>50</v>
      </c>
      <c r="I235" s="210"/>
      <c r="J235" s="211">
        <f>ROUND(I235*H235,2)</f>
        <v>0</v>
      </c>
      <c r="K235" s="207" t="s">
        <v>157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1264</v>
      </c>
      <c r="AT235" s="216" t="s">
        <v>148</v>
      </c>
      <c r="AU235" s="216" t="s">
        <v>80</v>
      </c>
      <c r="AY235" s="18" t="s">
        <v>145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1264</v>
      </c>
      <c r="BM235" s="216" t="s">
        <v>2178</v>
      </c>
    </row>
    <row r="236" s="2" customFormat="1">
      <c r="A236" s="39"/>
      <c r="B236" s="40"/>
      <c r="C236" s="41"/>
      <c r="D236" s="218" t="s">
        <v>159</v>
      </c>
      <c r="E236" s="41"/>
      <c r="F236" s="219" t="s">
        <v>2179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159</v>
      </c>
      <c r="AU236" s="18" t="s">
        <v>80</v>
      </c>
    </row>
    <row r="237" s="12" customFormat="1" ht="25.92" customHeight="1">
      <c r="A237" s="12"/>
      <c r="B237" s="189"/>
      <c r="C237" s="190"/>
      <c r="D237" s="191" t="s">
        <v>71</v>
      </c>
      <c r="E237" s="192" t="s">
        <v>1259</v>
      </c>
      <c r="F237" s="192" t="s">
        <v>1260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P238</f>
        <v>0</v>
      </c>
      <c r="Q237" s="197"/>
      <c r="R237" s="198">
        <f>R238</f>
        <v>0</v>
      </c>
      <c r="S237" s="197"/>
      <c r="T237" s="199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0" t="s">
        <v>152</v>
      </c>
      <c r="AT237" s="201" t="s">
        <v>71</v>
      </c>
      <c r="AU237" s="201" t="s">
        <v>72</v>
      </c>
      <c r="AY237" s="200" t="s">
        <v>145</v>
      </c>
      <c r="BK237" s="202">
        <f>BK238</f>
        <v>0</v>
      </c>
    </row>
    <row r="238" s="2" customFormat="1" ht="16.5" customHeight="1">
      <c r="A238" s="39"/>
      <c r="B238" s="40"/>
      <c r="C238" s="205" t="s">
        <v>738</v>
      </c>
      <c r="D238" s="205" t="s">
        <v>148</v>
      </c>
      <c r="E238" s="206" t="s">
        <v>2180</v>
      </c>
      <c r="F238" s="207" t="s">
        <v>2181</v>
      </c>
      <c r="G238" s="208" t="s">
        <v>151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70" t="s">
        <v>19</v>
      </c>
      <c r="N238" s="271" t="s">
        <v>43</v>
      </c>
      <c r="O238" s="272"/>
      <c r="P238" s="273">
        <f>O238*H238</f>
        <v>0</v>
      </c>
      <c r="Q238" s="273">
        <v>0</v>
      </c>
      <c r="R238" s="273">
        <f>Q238*H238</f>
        <v>0</v>
      </c>
      <c r="S238" s="273">
        <v>0</v>
      </c>
      <c r="T238" s="27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1264</v>
      </c>
      <c r="AT238" s="216" t="s">
        <v>148</v>
      </c>
      <c r="AU238" s="216" t="s">
        <v>80</v>
      </c>
      <c r="AY238" s="18" t="s">
        <v>145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1264</v>
      </c>
      <c r="BM238" s="216" t="s">
        <v>2182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yPUB+WK6Te7oMiYQYTgt+IwJ1FB/RN5Z1T3ZjVOxCwyG1vzTK1WtbrNpnUrCE9GYgRwnI5aD0+ZSQ1YPm8Zt9A==" hashValue="fU8HyYk/mPKx/vsZVFzJtyOzvI/0dcBDcM23fNiz7dwuplY6JIu3NntKbM0qSRwrVZ1NTYV01HQ+XMlVLU9UNg==" algorithmName="SHA-512" password="C75F"/>
  <autoFilter ref="C93:K23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4" r:id="rId1" display="https://podminky.urs.cz/item/CS_URS_2022_01/871313121"/>
    <hyperlink ref="F110" r:id="rId2" display="https://podminky.urs.cz/item/CS_URS_2022_01/892351111"/>
    <hyperlink ref="F113" r:id="rId3" display="https://podminky.urs.cz/item/CS_URS_2022_01/974031167"/>
    <hyperlink ref="F126" r:id="rId4" display="https://podminky.urs.cz/item/CS_URS_2022_01/997013111"/>
    <hyperlink ref="F128" r:id="rId5" display="https://podminky.urs.cz/item/CS_URS_2022_01/997013501"/>
    <hyperlink ref="F130" r:id="rId6" display="https://podminky.urs.cz/item/CS_URS_2022_01/997013509"/>
    <hyperlink ref="F134" r:id="rId7" display="https://podminky.urs.cz/item/CS_URS_2022_01/997013631"/>
    <hyperlink ref="F138" r:id="rId8" display="https://podminky.urs.cz/item/CS_URS_2022_01/721173401"/>
    <hyperlink ref="F140" r:id="rId9" display="https://podminky.urs.cz/item/CS_URS_2022_01/721174024"/>
    <hyperlink ref="F142" r:id="rId10" display="https://podminky.urs.cz/item/CS_URS_2022_01/721174042"/>
    <hyperlink ref="F145" r:id="rId11" display="https://podminky.urs.cz/item/CS_URS_2022_01/721174043"/>
    <hyperlink ref="F147" r:id="rId12" display="https://podminky.urs.cz/item/CS_URS_2022_01/721174044"/>
    <hyperlink ref="F149" r:id="rId13" display="https://podminky.urs.cz/item/CS_URS_2022_01/721174045"/>
    <hyperlink ref="F151" r:id="rId14" display="https://podminky.urs.cz/item/CS_URS_2022_01/721290111"/>
    <hyperlink ref="F154" r:id="rId15" display="https://podminky.urs.cz/item/CS_URS_2022_01/998721201"/>
    <hyperlink ref="F157" r:id="rId16" display="https://podminky.urs.cz/item/CS_URS_2022_01/725110811"/>
    <hyperlink ref="F161" r:id="rId17" display="https://podminky.urs.cz/item/CS_URS_2022_01/725111132"/>
    <hyperlink ref="F163" r:id="rId18" display="https://podminky.urs.cz/item/CS_URS_2022_01/725112022"/>
    <hyperlink ref="F165" r:id="rId19" display="https://podminky.urs.cz/item/CS_URS_2022_01/725121525"/>
    <hyperlink ref="F167" r:id="rId20" display="https://podminky.urs.cz/item/CS_URS_2022_01/725130811"/>
    <hyperlink ref="F171" r:id="rId21" display="https://podminky.urs.cz/item/CS_URS_2022_01/725210821"/>
    <hyperlink ref="F175" r:id="rId22" display="https://podminky.urs.cz/item/CS_URS_2022_01/725211617"/>
    <hyperlink ref="F177" r:id="rId23" display="https://podminky.urs.cz/item/CS_URS_2022_01/725244904"/>
    <hyperlink ref="F180" r:id="rId24" display="https://podminky.urs.cz/item/CS_URS_2022_01/725319111"/>
    <hyperlink ref="F183" r:id="rId25" display="https://podminky.urs.cz/item/CS_URS_2022_01/725330820"/>
    <hyperlink ref="F187" r:id="rId26" display="https://podminky.urs.cz/item/CS_URS_2022_01/725331211"/>
    <hyperlink ref="F189" r:id="rId27" display="https://podminky.urs.cz/item/CS_URS_2022_01/725813112"/>
    <hyperlink ref="F192" r:id="rId28" display="https://podminky.urs.cz/item/CS_URS_2022_01/725819401"/>
    <hyperlink ref="F195" r:id="rId29" display="https://podminky.urs.cz/item/CS_URS_2022_01/725820801"/>
    <hyperlink ref="F199" r:id="rId30" display="https://podminky.urs.cz/item/CS_URS_2022_01/725821325"/>
    <hyperlink ref="F201" r:id="rId31" display="https://podminky.urs.cz/item/CS_URS_2022_01/725822631"/>
    <hyperlink ref="F203" r:id="rId32" display="https://podminky.urs.cz/item/CS_URS_2022_01/725829121"/>
    <hyperlink ref="F206" r:id="rId33" display="https://podminky.urs.cz/item/CS_URS_2022_01/725841333"/>
    <hyperlink ref="F208" r:id="rId34" display="https://podminky.urs.cz/item/CS_URS_2022_01/725861102"/>
    <hyperlink ref="F210" r:id="rId35" display="https://podminky.urs.cz/item/CS_URS_2022_01/725862103"/>
    <hyperlink ref="F213" r:id="rId36" display="https://podminky.urs.cz/item/CS_URS_2022_01/725865411"/>
    <hyperlink ref="F215" r:id="rId37" display="https://podminky.urs.cz/item/CS_URS_2022_01/725865501"/>
    <hyperlink ref="F217" r:id="rId38" display="https://podminky.urs.cz/item/CS_URS_2022_01/725865501"/>
    <hyperlink ref="F220" r:id="rId39" display="https://podminky.urs.cz/item/CS_URS_2022_01/998725201"/>
    <hyperlink ref="F224" r:id="rId40" display="https://podminky.urs.cz/item/CS_URS_2022_01/726191001"/>
    <hyperlink ref="F226" r:id="rId41" display="https://podminky.urs.cz/item/CS_URS_2022_01/726191002"/>
    <hyperlink ref="F228" r:id="rId42" display="https://podminky.urs.cz/item/CS_URS_2022_01/998726211"/>
    <hyperlink ref="F231" r:id="rId43" display="https://podminky.urs.cz/item/CS_URS_2022_01/771591415"/>
    <hyperlink ref="F233" r:id="rId44" display="https://podminky.urs.cz/item/CS_URS_2022_01/998771201"/>
    <hyperlink ref="F236" r:id="rId45" display="https://podminky.urs.cz/item/CS_URS_2022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2183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ROUND((SUM(BE93:BE187)),  2)</f>
        <v>0</v>
      </c>
      <c r="G33" s="39"/>
      <c r="H33" s="39"/>
      <c r="I33" s="149">
        <v>0.20999999999999999</v>
      </c>
      <c r="J33" s="148">
        <f>ROUND(((SUM(BE93:BE187))*I33),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ROUND((SUM(BF93:BF187)),  2)</f>
        <v>0</v>
      </c>
      <c r="G34" s="39"/>
      <c r="H34" s="39"/>
      <c r="I34" s="149">
        <v>0.14999999999999999</v>
      </c>
      <c r="J34" s="148">
        <f>ROUND(((SUM(BF93:BF187))*I34),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ROUND((SUM(BG93:BG187)),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ROUND((SUM(BH93:BH187)),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ROUND((SUM(BI93:BI187)),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01.4d - Vzduchotechnika, chlazení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2184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2185</v>
      </c>
      <c r="E61" s="169"/>
      <c r="F61" s="169"/>
      <c r="G61" s="169"/>
      <c r="H61" s="169"/>
      <c r="I61" s="169"/>
      <c r="J61" s="170">
        <f>J97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2186</v>
      </c>
      <c r="E62" s="169"/>
      <c r="F62" s="169"/>
      <c r="G62" s="169"/>
      <c r="H62" s="169"/>
      <c r="I62" s="169"/>
      <c r="J62" s="170">
        <f>J112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2187</v>
      </c>
      <c r="E63" s="169"/>
      <c r="F63" s="169"/>
      <c r="G63" s="169"/>
      <c r="H63" s="169"/>
      <c r="I63" s="169"/>
      <c r="J63" s="170">
        <f>J117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2188</v>
      </c>
      <c r="E64" s="169"/>
      <c r="F64" s="169"/>
      <c r="G64" s="169"/>
      <c r="H64" s="169"/>
      <c r="I64" s="169"/>
      <c r="J64" s="170">
        <f>J125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2189</v>
      </c>
      <c r="E65" s="169"/>
      <c r="F65" s="169"/>
      <c r="G65" s="169"/>
      <c r="H65" s="169"/>
      <c r="I65" s="169"/>
      <c r="J65" s="170">
        <f>J129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2190</v>
      </c>
      <c r="E66" s="169"/>
      <c r="F66" s="169"/>
      <c r="G66" s="169"/>
      <c r="H66" s="169"/>
      <c r="I66" s="169"/>
      <c r="J66" s="170">
        <f>J132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2188</v>
      </c>
      <c r="E67" s="169"/>
      <c r="F67" s="169"/>
      <c r="G67" s="169"/>
      <c r="H67" s="169"/>
      <c r="I67" s="169"/>
      <c r="J67" s="170">
        <f>J154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2191</v>
      </c>
      <c r="E68" s="169"/>
      <c r="F68" s="169"/>
      <c r="G68" s="169"/>
      <c r="H68" s="169"/>
      <c r="I68" s="169"/>
      <c r="J68" s="170">
        <f>J158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2187</v>
      </c>
      <c r="E69" s="169"/>
      <c r="F69" s="169"/>
      <c r="G69" s="169"/>
      <c r="H69" s="169"/>
      <c r="I69" s="169"/>
      <c r="J69" s="170">
        <f>J163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2192</v>
      </c>
      <c r="E70" s="169"/>
      <c r="F70" s="169"/>
      <c r="G70" s="169"/>
      <c r="H70" s="169"/>
      <c r="I70" s="169"/>
      <c r="J70" s="170">
        <f>J168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6"/>
      <c r="C71" s="167"/>
      <c r="D71" s="168" t="s">
        <v>2193</v>
      </c>
      <c r="E71" s="169"/>
      <c r="F71" s="169"/>
      <c r="G71" s="169"/>
      <c r="H71" s="169"/>
      <c r="I71" s="169"/>
      <c r="J71" s="170">
        <f>J175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6"/>
      <c r="C72" s="167"/>
      <c r="D72" s="168" t="s">
        <v>2194</v>
      </c>
      <c r="E72" s="169"/>
      <c r="F72" s="169"/>
      <c r="G72" s="169"/>
      <c r="H72" s="169"/>
      <c r="I72" s="169"/>
      <c r="J72" s="170">
        <f>J182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6"/>
      <c r="C73" s="167"/>
      <c r="D73" s="168" t="s">
        <v>2195</v>
      </c>
      <c r="E73" s="169"/>
      <c r="F73" s="169"/>
      <c r="G73" s="169"/>
      <c r="H73" s="169"/>
      <c r="I73" s="169"/>
      <c r="J73" s="170">
        <f>J185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130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UHK-Objekt E-Stavební úpravy pracoviště centra terénní archeologie - 1. Etapa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112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01.4d - Vzduchotechnika, chlazení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Hradec Králové</v>
      </c>
      <c r="G87" s="41"/>
      <c r="H87" s="41"/>
      <c r="I87" s="33" t="s">
        <v>23</v>
      </c>
      <c r="J87" s="73" t="str">
        <f>IF(J12="","",J12)</f>
        <v>22. 6. 2022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Univerzita Hradec Králové</v>
      </c>
      <c r="G89" s="41"/>
      <c r="H89" s="41"/>
      <c r="I89" s="33" t="s">
        <v>31</v>
      </c>
      <c r="J89" s="37" t="str">
        <f>E21</f>
        <v>Fplan projekty a stavby s. r. 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IF(E18="","",E18)</f>
        <v>Vyplň údaj</v>
      </c>
      <c r="G90" s="41"/>
      <c r="H90" s="41"/>
      <c r="I90" s="33" t="s">
        <v>34</v>
      </c>
      <c r="J90" s="37" t="str">
        <f>E24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131</v>
      </c>
      <c r="D92" s="181" t="s">
        <v>57</v>
      </c>
      <c r="E92" s="181" t="s">
        <v>53</v>
      </c>
      <c r="F92" s="181" t="s">
        <v>54</v>
      </c>
      <c r="G92" s="181" t="s">
        <v>132</v>
      </c>
      <c r="H92" s="181" t="s">
        <v>133</v>
      </c>
      <c r="I92" s="181" t="s">
        <v>134</v>
      </c>
      <c r="J92" s="181" t="s">
        <v>116</v>
      </c>
      <c r="K92" s="182" t="s">
        <v>135</v>
      </c>
      <c r="L92" s="183"/>
      <c r="M92" s="93" t="s">
        <v>19</v>
      </c>
      <c r="N92" s="94" t="s">
        <v>42</v>
      </c>
      <c r="O92" s="94" t="s">
        <v>136</v>
      </c>
      <c r="P92" s="94" t="s">
        <v>137</v>
      </c>
      <c r="Q92" s="94" t="s">
        <v>138</v>
      </c>
      <c r="R92" s="94" t="s">
        <v>139</v>
      </c>
      <c r="S92" s="94" t="s">
        <v>140</v>
      </c>
      <c r="T92" s="95" t="s">
        <v>141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142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P94+P97+P112+P117+P125+P129+P132+P154+P158+P163+P168+P175+P182+P185</f>
        <v>0</v>
      </c>
      <c r="Q93" s="97"/>
      <c r="R93" s="186">
        <f>R94+R97+R112+R117+R125+R129+R132+R154+R158+R163+R168+R175+R182+R185</f>
        <v>0</v>
      </c>
      <c r="S93" s="97"/>
      <c r="T93" s="187">
        <f>T94+T97+T112+T117+T125+T129+T132+T154+T158+T163+T168+T175+T182+T185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117</v>
      </c>
      <c r="BK93" s="188">
        <f>BK94+BK97+BK112+BK117+BK125+BK129+BK132+BK154+BK158+BK163+BK168+BK175+BK182+BK185</f>
        <v>0</v>
      </c>
    </row>
    <row r="94" s="12" customFormat="1" ht="25.92" customHeight="1">
      <c r="A94" s="12"/>
      <c r="B94" s="189"/>
      <c r="C94" s="190"/>
      <c r="D94" s="191" t="s">
        <v>71</v>
      </c>
      <c r="E94" s="192" t="s">
        <v>1282</v>
      </c>
      <c r="F94" s="192" t="s">
        <v>2196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SUM(P95:P96)</f>
        <v>0</v>
      </c>
      <c r="Q94" s="197"/>
      <c r="R94" s="198">
        <f>SUM(R95:R96)</f>
        <v>0</v>
      </c>
      <c r="S94" s="197"/>
      <c r="T94" s="19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72</v>
      </c>
      <c r="AY94" s="200" t="s">
        <v>145</v>
      </c>
      <c r="BK94" s="202">
        <f>SUM(BK95:BK96)</f>
        <v>0</v>
      </c>
    </row>
    <row r="95" s="2" customFormat="1" ht="24.15" customHeight="1">
      <c r="A95" s="39"/>
      <c r="B95" s="40"/>
      <c r="C95" s="205" t="s">
        <v>72</v>
      </c>
      <c r="D95" s="205" t="s">
        <v>148</v>
      </c>
      <c r="E95" s="206" t="s">
        <v>2197</v>
      </c>
      <c r="F95" s="207" t="s">
        <v>2198</v>
      </c>
      <c r="G95" s="208" t="s">
        <v>151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152</v>
      </c>
      <c r="AT95" s="216" t="s">
        <v>148</v>
      </c>
      <c r="AU95" s="216" t="s">
        <v>80</v>
      </c>
      <c r="AY95" s="18" t="s">
        <v>145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152</v>
      </c>
      <c r="BM95" s="216" t="s">
        <v>82</v>
      </c>
    </row>
    <row r="96" s="2" customFormat="1">
      <c r="A96" s="39"/>
      <c r="B96" s="40"/>
      <c r="C96" s="41"/>
      <c r="D96" s="225" t="s">
        <v>1682</v>
      </c>
      <c r="E96" s="41"/>
      <c r="F96" s="275" t="s">
        <v>2199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1682</v>
      </c>
      <c r="AU96" s="18" t="s">
        <v>80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2200</v>
      </c>
      <c r="F97" s="192" t="s">
        <v>2201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SUM(P98:P111)</f>
        <v>0</v>
      </c>
      <c r="Q97" s="197"/>
      <c r="R97" s="198">
        <f>SUM(R98:R111)</f>
        <v>0</v>
      </c>
      <c r="S97" s="197"/>
      <c r="T97" s="199">
        <f>SUM(T98:T111)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145</v>
      </c>
      <c r="BK97" s="202">
        <f>SUM(BK98:BK111)</f>
        <v>0</v>
      </c>
    </row>
    <row r="98" s="2" customFormat="1" ht="16.5" customHeight="1">
      <c r="A98" s="39"/>
      <c r="B98" s="40"/>
      <c r="C98" s="205" t="s">
        <v>72</v>
      </c>
      <c r="D98" s="205" t="s">
        <v>148</v>
      </c>
      <c r="E98" s="206" t="s">
        <v>2202</v>
      </c>
      <c r="F98" s="207" t="s">
        <v>2203</v>
      </c>
      <c r="G98" s="208" t="s">
        <v>151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152</v>
      </c>
      <c r="AT98" s="216" t="s">
        <v>148</v>
      </c>
      <c r="AU98" s="216" t="s">
        <v>80</v>
      </c>
      <c r="AY98" s="18" t="s">
        <v>145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152</v>
      </c>
      <c r="BM98" s="216" t="s">
        <v>152</v>
      </c>
    </row>
    <row r="99" s="2" customFormat="1">
      <c r="A99" s="39"/>
      <c r="B99" s="40"/>
      <c r="C99" s="41"/>
      <c r="D99" s="225" t="s">
        <v>1682</v>
      </c>
      <c r="E99" s="41"/>
      <c r="F99" s="275" t="s">
        <v>2204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1682</v>
      </c>
      <c r="AU99" s="18" t="s">
        <v>80</v>
      </c>
    </row>
    <row r="100" s="2" customFormat="1" ht="16.5" customHeight="1">
      <c r="A100" s="39"/>
      <c r="B100" s="40"/>
      <c r="C100" s="205" t="s">
        <v>72</v>
      </c>
      <c r="D100" s="205" t="s">
        <v>148</v>
      </c>
      <c r="E100" s="206" t="s">
        <v>2205</v>
      </c>
      <c r="F100" s="207" t="s">
        <v>2206</v>
      </c>
      <c r="G100" s="208" t="s">
        <v>949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80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191</v>
      </c>
    </row>
    <row r="101" s="2" customFormat="1" ht="16.5" customHeight="1">
      <c r="A101" s="39"/>
      <c r="B101" s="40"/>
      <c r="C101" s="205" t="s">
        <v>72</v>
      </c>
      <c r="D101" s="205" t="s">
        <v>148</v>
      </c>
      <c r="E101" s="206" t="s">
        <v>2207</v>
      </c>
      <c r="F101" s="207" t="s">
        <v>2208</v>
      </c>
      <c r="G101" s="208" t="s">
        <v>2209</v>
      </c>
      <c r="H101" s="209">
        <v>8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152</v>
      </c>
      <c r="AT101" s="216" t="s">
        <v>148</v>
      </c>
      <c r="AU101" s="216" t="s">
        <v>80</v>
      </c>
      <c r="AY101" s="18" t="s">
        <v>145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152</v>
      </c>
      <c r="BM101" s="216" t="s">
        <v>211</v>
      </c>
    </row>
    <row r="102" s="2" customFormat="1" ht="16.5" customHeight="1">
      <c r="A102" s="39"/>
      <c r="B102" s="40"/>
      <c r="C102" s="205" t="s">
        <v>72</v>
      </c>
      <c r="D102" s="205" t="s">
        <v>148</v>
      </c>
      <c r="E102" s="206" t="s">
        <v>2210</v>
      </c>
      <c r="F102" s="207" t="s">
        <v>2211</v>
      </c>
      <c r="G102" s="208" t="s">
        <v>151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152</v>
      </c>
      <c r="AT102" s="216" t="s">
        <v>148</v>
      </c>
      <c r="AU102" s="216" t="s">
        <v>80</v>
      </c>
      <c r="AY102" s="18" t="s">
        <v>145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152</v>
      </c>
      <c r="BM102" s="216" t="s">
        <v>223</v>
      </c>
    </row>
    <row r="103" s="2" customFormat="1" ht="16.5" customHeight="1">
      <c r="A103" s="39"/>
      <c r="B103" s="40"/>
      <c r="C103" s="205" t="s">
        <v>72</v>
      </c>
      <c r="D103" s="205" t="s">
        <v>148</v>
      </c>
      <c r="E103" s="206" t="s">
        <v>2212</v>
      </c>
      <c r="F103" s="207" t="s">
        <v>2213</v>
      </c>
      <c r="G103" s="208" t="s">
        <v>949</v>
      </c>
      <c r="H103" s="209">
        <v>3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80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238</v>
      </c>
    </row>
    <row r="104" s="2" customFormat="1" ht="16.5" customHeight="1">
      <c r="A104" s="39"/>
      <c r="B104" s="40"/>
      <c r="C104" s="205" t="s">
        <v>72</v>
      </c>
      <c r="D104" s="205" t="s">
        <v>148</v>
      </c>
      <c r="E104" s="206" t="s">
        <v>2214</v>
      </c>
      <c r="F104" s="207" t="s">
        <v>2215</v>
      </c>
      <c r="G104" s="208" t="s">
        <v>949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152</v>
      </c>
      <c r="AT104" s="216" t="s">
        <v>148</v>
      </c>
      <c r="AU104" s="216" t="s">
        <v>80</v>
      </c>
      <c r="AY104" s="18" t="s">
        <v>145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152</v>
      </c>
      <c r="BM104" s="216" t="s">
        <v>254</v>
      </c>
    </row>
    <row r="105" s="2" customFormat="1" ht="16.5" customHeight="1">
      <c r="A105" s="39"/>
      <c r="B105" s="40"/>
      <c r="C105" s="205" t="s">
        <v>72</v>
      </c>
      <c r="D105" s="205" t="s">
        <v>148</v>
      </c>
      <c r="E105" s="206" t="s">
        <v>2216</v>
      </c>
      <c r="F105" s="207" t="s">
        <v>2217</v>
      </c>
      <c r="G105" s="208" t="s">
        <v>949</v>
      </c>
      <c r="H105" s="209">
        <v>4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80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265</v>
      </c>
    </row>
    <row r="106" s="2" customFormat="1" ht="16.5" customHeight="1">
      <c r="A106" s="39"/>
      <c r="B106" s="40"/>
      <c r="C106" s="205" t="s">
        <v>72</v>
      </c>
      <c r="D106" s="205" t="s">
        <v>148</v>
      </c>
      <c r="E106" s="206" t="s">
        <v>2218</v>
      </c>
      <c r="F106" s="207" t="s">
        <v>2219</v>
      </c>
      <c r="G106" s="208" t="s">
        <v>949</v>
      </c>
      <c r="H106" s="209">
        <v>11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152</v>
      </c>
      <c r="AT106" s="216" t="s">
        <v>148</v>
      </c>
      <c r="AU106" s="216" t="s">
        <v>80</v>
      </c>
      <c r="AY106" s="18" t="s">
        <v>145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152</v>
      </c>
      <c r="BM106" s="216" t="s">
        <v>281</v>
      </c>
    </row>
    <row r="107" s="2" customFormat="1" ht="16.5" customHeight="1">
      <c r="A107" s="39"/>
      <c r="B107" s="40"/>
      <c r="C107" s="205" t="s">
        <v>72</v>
      </c>
      <c r="D107" s="205" t="s">
        <v>148</v>
      </c>
      <c r="E107" s="206" t="s">
        <v>2220</v>
      </c>
      <c r="F107" s="207" t="s">
        <v>2221</v>
      </c>
      <c r="G107" s="208" t="s">
        <v>949</v>
      </c>
      <c r="H107" s="209">
        <v>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152</v>
      </c>
      <c r="AT107" s="216" t="s">
        <v>148</v>
      </c>
      <c r="AU107" s="216" t="s">
        <v>80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299</v>
      </c>
    </row>
    <row r="108" s="2" customFormat="1" ht="16.5" customHeight="1">
      <c r="A108" s="39"/>
      <c r="B108" s="40"/>
      <c r="C108" s="205" t="s">
        <v>72</v>
      </c>
      <c r="D108" s="205" t="s">
        <v>148</v>
      </c>
      <c r="E108" s="206" t="s">
        <v>2222</v>
      </c>
      <c r="F108" s="207" t="s">
        <v>2223</v>
      </c>
      <c r="G108" s="208" t="s">
        <v>949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152</v>
      </c>
      <c r="AT108" s="216" t="s">
        <v>148</v>
      </c>
      <c r="AU108" s="216" t="s">
        <v>80</v>
      </c>
      <c r="AY108" s="18" t="s">
        <v>145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152</v>
      </c>
      <c r="BM108" s="216" t="s">
        <v>315</v>
      </c>
    </row>
    <row r="109" s="2" customFormat="1" ht="16.5" customHeight="1">
      <c r="A109" s="39"/>
      <c r="B109" s="40"/>
      <c r="C109" s="205" t="s">
        <v>72</v>
      </c>
      <c r="D109" s="205" t="s">
        <v>148</v>
      </c>
      <c r="E109" s="206" t="s">
        <v>2224</v>
      </c>
      <c r="F109" s="207" t="s">
        <v>2225</v>
      </c>
      <c r="G109" s="208" t="s">
        <v>949</v>
      </c>
      <c r="H109" s="209">
        <v>4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80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330</v>
      </c>
    </row>
    <row r="110" s="2" customFormat="1" ht="16.5" customHeight="1">
      <c r="A110" s="39"/>
      <c r="B110" s="40"/>
      <c r="C110" s="205" t="s">
        <v>72</v>
      </c>
      <c r="D110" s="205" t="s">
        <v>148</v>
      </c>
      <c r="E110" s="206" t="s">
        <v>2226</v>
      </c>
      <c r="F110" s="207" t="s">
        <v>2227</v>
      </c>
      <c r="G110" s="208" t="s">
        <v>949</v>
      </c>
      <c r="H110" s="209">
        <v>12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152</v>
      </c>
      <c r="AT110" s="216" t="s">
        <v>148</v>
      </c>
      <c r="AU110" s="216" t="s">
        <v>80</v>
      </c>
      <c r="AY110" s="18" t="s">
        <v>145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152</v>
      </c>
      <c r="BM110" s="216" t="s">
        <v>345</v>
      </c>
    </row>
    <row r="111" s="2" customFormat="1" ht="37.8" customHeight="1">
      <c r="A111" s="39"/>
      <c r="B111" s="40"/>
      <c r="C111" s="205" t="s">
        <v>72</v>
      </c>
      <c r="D111" s="205" t="s">
        <v>148</v>
      </c>
      <c r="E111" s="206" t="s">
        <v>2228</v>
      </c>
      <c r="F111" s="207" t="s">
        <v>2229</v>
      </c>
      <c r="G111" s="208" t="s">
        <v>151</v>
      </c>
      <c r="H111" s="209">
        <v>11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152</v>
      </c>
      <c r="AT111" s="216" t="s">
        <v>148</v>
      </c>
      <c r="AU111" s="216" t="s">
        <v>80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152</v>
      </c>
      <c r="BM111" s="216" t="s">
        <v>360</v>
      </c>
    </row>
    <row r="112" s="12" customFormat="1" ht="25.92" customHeight="1">
      <c r="A112" s="12"/>
      <c r="B112" s="189"/>
      <c r="C112" s="190"/>
      <c r="D112" s="191" t="s">
        <v>71</v>
      </c>
      <c r="E112" s="192" t="s">
        <v>713</v>
      </c>
      <c r="F112" s="192" t="s">
        <v>2230</v>
      </c>
      <c r="G112" s="190"/>
      <c r="H112" s="190"/>
      <c r="I112" s="193"/>
      <c r="J112" s="194">
        <f>BK112</f>
        <v>0</v>
      </c>
      <c r="K112" s="190"/>
      <c r="L112" s="195"/>
      <c r="M112" s="196"/>
      <c r="N112" s="197"/>
      <c r="O112" s="197"/>
      <c r="P112" s="198">
        <f>SUM(P113:P116)</f>
        <v>0</v>
      </c>
      <c r="Q112" s="197"/>
      <c r="R112" s="198">
        <f>SUM(R113:R116)</f>
        <v>0</v>
      </c>
      <c r="S112" s="197"/>
      <c r="T112" s="19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80</v>
      </c>
      <c r="AT112" s="201" t="s">
        <v>71</v>
      </c>
      <c r="AU112" s="201" t="s">
        <v>72</v>
      </c>
      <c r="AY112" s="200" t="s">
        <v>145</v>
      </c>
      <c r="BK112" s="202">
        <f>SUM(BK113:BK116)</f>
        <v>0</v>
      </c>
    </row>
    <row r="113" s="2" customFormat="1" ht="16.5" customHeight="1">
      <c r="A113" s="39"/>
      <c r="B113" s="40"/>
      <c r="C113" s="205" t="s">
        <v>72</v>
      </c>
      <c r="D113" s="205" t="s">
        <v>148</v>
      </c>
      <c r="E113" s="206" t="s">
        <v>2231</v>
      </c>
      <c r="F113" s="207" t="s">
        <v>2232</v>
      </c>
      <c r="G113" s="208" t="s">
        <v>2209</v>
      </c>
      <c r="H113" s="209">
        <v>7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80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538</v>
      </c>
    </row>
    <row r="114" s="2" customFormat="1" ht="16.5" customHeight="1">
      <c r="A114" s="39"/>
      <c r="B114" s="40"/>
      <c r="C114" s="205" t="s">
        <v>72</v>
      </c>
      <c r="D114" s="205" t="s">
        <v>148</v>
      </c>
      <c r="E114" s="206" t="s">
        <v>2233</v>
      </c>
      <c r="F114" s="207" t="s">
        <v>2234</v>
      </c>
      <c r="G114" s="208" t="s">
        <v>2209</v>
      </c>
      <c r="H114" s="209">
        <v>16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152</v>
      </c>
      <c r="AT114" s="216" t="s">
        <v>148</v>
      </c>
      <c r="AU114" s="216" t="s">
        <v>80</v>
      </c>
      <c r="AY114" s="18" t="s">
        <v>145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152</v>
      </c>
      <c r="BM114" s="216" t="s">
        <v>556</v>
      </c>
    </row>
    <row r="115" s="2" customFormat="1" ht="16.5" customHeight="1">
      <c r="A115" s="39"/>
      <c r="B115" s="40"/>
      <c r="C115" s="205" t="s">
        <v>72</v>
      </c>
      <c r="D115" s="205" t="s">
        <v>148</v>
      </c>
      <c r="E115" s="206" t="s">
        <v>2235</v>
      </c>
      <c r="F115" s="207" t="s">
        <v>2236</v>
      </c>
      <c r="G115" s="208" t="s">
        <v>2209</v>
      </c>
      <c r="H115" s="209">
        <v>15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148</v>
      </c>
      <c r="AU115" s="216" t="s">
        <v>80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152</v>
      </c>
      <c r="BM115" s="216" t="s">
        <v>569</v>
      </c>
    </row>
    <row r="116" s="2" customFormat="1" ht="16.5" customHeight="1">
      <c r="A116" s="39"/>
      <c r="B116" s="40"/>
      <c r="C116" s="205" t="s">
        <v>72</v>
      </c>
      <c r="D116" s="205" t="s">
        <v>148</v>
      </c>
      <c r="E116" s="206" t="s">
        <v>2237</v>
      </c>
      <c r="F116" s="207" t="s">
        <v>2238</v>
      </c>
      <c r="G116" s="208" t="s">
        <v>2209</v>
      </c>
      <c r="H116" s="209">
        <v>8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80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582</v>
      </c>
    </row>
    <row r="117" s="12" customFormat="1" ht="25.92" customHeight="1">
      <c r="A117" s="12"/>
      <c r="B117" s="189"/>
      <c r="C117" s="190"/>
      <c r="D117" s="191" t="s">
        <v>71</v>
      </c>
      <c r="E117" s="192" t="s">
        <v>695</v>
      </c>
      <c r="F117" s="192" t="s">
        <v>2239</v>
      </c>
      <c r="G117" s="190"/>
      <c r="H117" s="190"/>
      <c r="I117" s="193"/>
      <c r="J117" s="194">
        <f>BK117</f>
        <v>0</v>
      </c>
      <c r="K117" s="190"/>
      <c r="L117" s="195"/>
      <c r="M117" s="196"/>
      <c r="N117" s="197"/>
      <c r="O117" s="197"/>
      <c r="P117" s="198">
        <f>SUM(P118:P124)</f>
        <v>0</v>
      </c>
      <c r="Q117" s="197"/>
      <c r="R117" s="198">
        <f>SUM(R118:R124)</f>
        <v>0</v>
      </c>
      <c r="S117" s="197"/>
      <c r="T117" s="199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71</v>
      </c>
      <c r="AU117" s="201" t="s">
        <v>72</v>
      </c>
      <c r="AY117" s="200" t="s">
        <v>145</v>
      </c>
      <c r="BK117" s="202">
        <f>SUM(BK118:BK124)</f>
        <v>0</v>
      </c>
    </row>
    <row r="118" s="2" customFormat="1" ht="16.5" customHeight="1">
      <c r="A118" s="39"/>
      <c r="B118" s="40"/>
      <c r="C118" s="205" t="s">
        <v>72</v>
      </c>
      <c r="D118" s="205" t="s">
        <v>148</v>
      </c>
      <c r="E118" s="206" t="s">
        <v>2240</v>
      </c>
      <c r="F118" s="207" t="s">
        <v>2241</v>
      </c>
      <c r="G118" s="208" t="s">
        <v>2209</v>
      </c>
      <c r="H118" s="209">
        <v>36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152</v>
      </c>
      <c r="AT118" s="216" t="s">
        <v>148</v>
      </c>
      <c r="AU118" s="216" t="s">
        <v>80</v>
      </c>
      <c r="AY118" s="18" t="s">
        <v>145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152</v>
      </c>
      <c r="BM118" s="216" t="s">
        <v>606</v>
      </c>
    </row>
    <row r="119" s="2" customFormat="1" ht="16.5" customHeight="1">
      <c r="A119" s="39"/>
      <c r="B119" s="40"/>
      <c r="C119" s="205" t="s">
        <v>72</v>
      </c>
      <c r="D119" s="205" t="s">
        <v>148</v>
      </c>
      <c r="E119" s="206" t="s">
        <v>2242</v>
      </c>
      <c r="F119" s="207" t="s">
        <v>2243</v>
      </c>
      <c r="G119" s="208" t="s">
        <v>2209</v>
      </c>
      <c r="H119" s="209">
        <v>36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152</v>
      </c>
      <c r="AT119" s="216" t="s">
        <v>148</v>
      </c>
      <c r="AU119" s="216" t="s">
        <v>80</v>
      </c>
      <c r="AY119" s="18" t="s">
        <v>145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152</v>
      </c>
      <c r="BM119" s="216" t="s">
        <v>624</v>
      </c>
    </row>
    <row r="120" s="2" customFormat="1" ht="16.5" customHeight="1">
      <c r="A120" s="39"/>
      <c r="B120" s="40"/>
      <c r="C120" s="205" t="s">
        <v>72</v>
      </c>
      <c r="D120" s="205" t="s">
        <v>148</v>
      </c>
      <c r="E120" s="206" t="s">
        <v>2244</v>
      </c>
      <c r="F120" s="207" t="s">
        <v>2245</v>
      </c>
      <c r="G120" s="208" t="s">
        <v>2209</v>
      </c>
      <c r="H120" s="209">
        <v>70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152</v>
      </c>
      <c r="AT120" s="216" t="s">
        <v>148</v>
      </c>
      <c r="AU120" s="216" t="s">
        <v>80</v>
      </c>
      <c r="AY120" s="18" t="s">
        <v>145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152</v>
      </c>
      <c r="BM120" s="216" t="s">
        <v>643</v>
      </c>
    </row>
    <row r="121" s="2" customFormat="1" ht="16.5" customHeight="1">
      <c r="A121" s="39"/>
      <c r="B121" s="40"/>
      <c r="C121" s="205" t="s">
        <v>72</v>
      </c>
      <c r="D121" s="205" t="s">
        <v>148</v>
      </c>
      <c r="E121" s="206" t="s">
        <v>2246</v>
      </c>
      <c r="F121" s="207" t="s">
        <v>2247</v>
      </c>
      <c r="G121" s="208" t="s">
        <v>2209</v>
      </c>
      <c r="H121" s="209">
        <v>6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152</v>
      </c>
      <c r="AT121" s="216" t="s">
        <v>148</v>
      </c>
      <c r="AU121" s="216" t="s">
        <v>80</v>
      </c>
      <c r="AY121" s="18" t="s">
        <v>145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152</v>
      </c>
      <c r="BM121" s="216" t="s">
        <v>656</v>
      </c>
    </row>
    <row r="122" s="2" customFormat="1" ht="16.5" customHeight="1">
      <c r="A122" s="39"/>
      <c r="B122" s="40"/>
      <c r="C122" s="205" t="s">
        <v>72</v>
      </c>
      <c r="D122" s="205" t="s">
        <v>148</v>
      </c>
      <c r="E122" s="206" t="s">
        <v>2248</v>
      </c>
      <c r="F122" s="207" t="s">
        <v>2249</v>
      </c>
      <c r="G122" s="208" t="s">
        <v>2209</v>
      </c>
      <c r="H122" s="209">
        <v>10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152</v>
      </c>
      <c r="AT122" s="216" t="s">
        <v>148</v>
      </c>
      <c r="AU122" s="216" t="s">
        <v>80</v>
      </c>
      <c r="AY122" s="18" t="s">
        <v>145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152</v>
      </c>
      <c r="BM122" s="216" t="s">
        <v>667</v>
      </c>
    </row>
    <row r="123" s="2" customFormat="1" ht="16.5" customHeight="1">
      <c r="A123" s="39"/>
      <c r="B123" s="40"/>
      <c r="C123" s="205" t="s">
        <v>72</v>
      </c>
      <c r="D123" s="205" t="s">
        <v>148</v>
      </c>
      <c r="E123" s="206" t="s">
        <v>2250</v>
      </c>
      <c r="F123" s="207" t="s">
        <v>2251</v>
      </c>
      <c r="G123" s="208" t="s">
        <v>2209</v>
      </c>
      <c r="H123" s="209">
        <v>15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152</v>
      </c>
      <c r="AT123" s="216" t="s">
        <v>148</v>
      </c>
      <c r="AU123" s="216" t="s">
        <v>80</v>
      </c>
      <c r="AY123" s="18" t="s">
        <v>145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152</v>
      </c>
      <c r="BM123" s="216" t="s">
        <v>677</v>
      </c>
    </row>
    <row r="124" s="2" customFormat="1" ht="16.5" customHeight="1">
      <c r="A124" s="39"/>
      <c r="B124" s="40"/>
      <c r="C124" s="205" t="s">
        <v>72</v>
      </c>
      <c r="D124" s="205" t="s">
        <v>148</v>
      </c>
      <c r="E124" s="206" t="s">
        <v>2252</v>
      </c>
      <c r="F124" s="207" t="s">
        <v>2253</v>
      </c>
      <c r="G124" s="208" t="s">
        <v>2209</v>
      </c>
      <c r="H124" s="209">
        <v>11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80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690</v>
      </c>
    </row>
    <row r="125" s="12" customFormat="1" ht="25.92" customHeight="1">
      <c r="A125" s="12"/>
      <c r="B125" s="189"/>
      <c r="C125" s="190"/>
      <c r="D125" s="191" t="s">
        <v>71</v>
      </c>
      <c r="E125" s="192" t="s">
        <v>696</v>
      </c>
      <c r="F125" s="192" t="s">
        <v>2254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SUM(P126:P128)</f>
        <v>0</v>
      </c>
      <c r="Q125" s="197"/>
      <c r="R125" s="198">
        <f>SUM(R126:R128)</f>
        <v>0</v>
      </c>
      <c r="S125" s="197"/>
      <c r="T125" s="199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80</v>
      </c>
      <c r="AT125" s="201" t="s">
        <v>71</v>
      </c>
      <c r="AU125" s="201" t="s">
        <v>72</v>
      </c>
      <c r="AY125" s="200" t="s">
        <v>145</v>
      </c>
      <c r="BK125" s="202">
        <f>SUM(BK126:BK128)</f>
        <v>0</v>
      </c>
    </row>
    <row r="126" s="2" customFormat="1" ht="16.5" customHeight="1">
      <c r="A126" s="39"/>
      <c r="B126" s="40"/>
      <c r="C126" s="205" t="s">
        <v>72</v>
      </c>
      <c r="D126" s="205" t="s">
        <v>148</v>
      </c>
      <c r="E126" s="206" t="s">
        <v>2255</v>
      </c>
      <c r="F126" s="207" t="s">
        <v>2256</v>
      </c>
      <c r="G126" s="208" t="s">
        <v>156</v>
      </c>
      <c r="H126" s="209">
        <v>8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152</v>
      </c>
      <c r="AT126" s="216" t="s">
        <v>148</v>
      </c>
      <c r="AU126" s="216" t="s">
        <v>80</v>
      </c>
      <c r="AY126" s="18" t="s">
        <v>145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152</v>
      </c>
      <c r="BM126" s="216" t="s">
        <v>704</v>
      </c>
    </row>
    <row r="127" s="2" customFormat="1" ht="16.5" customHeight="1">
      <c r="A127" s="39"/>
      <c r="B127" s="40"/>
      <c r="C127" s="205" t="s">
        <v>72</v>
      </c>
      <c r="D127" s="205" t="s">
        <v>148</v>
      </c>
      <c r="E127" s="206" t="s">
        <v>2257</v>
      </c>
      <c r="F127" s="207" t="s">
        <v>2258</v>
      </c>
      <c r="G127" s="208" t="s">
        <v>151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80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356</v>
      </c>
    </row>
    <row r="128" s="2" customFormat="1">
      <c r="A128" s="39"/>
      <c r="B128" s="40"/>
      <c r="C128" s="41"/>
      <c r="D128" s="225" t="s">
        <v>1682</v>
      </c>
      <c r="E128" s="41"/>
      <c r="F128" s="275" t="s">
        <v>2259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1682</v>
      </c>
      <c r="AU128" s="18" t="s">
        <v>80</v>
      </c>
    </row>
    <row r="129" s="12" customFormat="1" ht="25.92" customHeight="1">
      <c r="A129" s="12"/>
      <c r="B129" s="189"/>
      <c r="C129" s="190"/>
      <c r="D129" s="191" t="s">
        <v>71</v>
      </c>
      <c r="E129" s="192" t="s">
        <v>698</v>
      </c>
      <c r="F129" s="192" t="s">
        <v>2260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SUM(P130:P131)</f>
        <v>0</v>
      </c>
      <c r="Q129" s="197"/>
      <c r="R129" s="198">
        <f>SUM(R130:R131)</f>
        <v>0</v>
      </c>
      <c r="S129" s="197"/>
      <c r="T129" s="199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80</v>
      </c>
      <c r="AT129" s="201" t="s">
        <v>71</v>
      </c>
      <c r="AU129" s="201" t="s">
        <v>72</v>
      </c>
      <c r="AY129" s="200" t="s">
        <v>145</v>
      </c>
      <c r="BK129" s="202">
        <f>SUM(BK130:BK131)</f>
        <v>0</v>
      </c>
    </row>
    <row r="130" s="2" customFormat="1" ht="24.15" customHeight="1">
      <c r="A130" s="39"/>
      <c r="B130" s="40"/>
      <c r="C130" s="205" t="s">
        <v>72</v>
      </c>
      <c r="D130" s="205" t="s">
        <v>148</v>
      </c>
      <c r="E130" s="206" t="s">
        <v>2261</v>
      </c>
      <c r="F130" s="207" t="s">
        <v>2262</v>
      </c>
      <c r="G130" s="208" t="s">
        <v>151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152</v>
      </c>
      <c r="AT130" s="216" t="s">
        <v>148</v>
      </c>
      <c r="AU130" s="216" t="s">
        <v>80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152</v>
      </c>
      <c r="BM130" s="216" t="s">
        <v>723</v>
      </c>
    </row>
    <row r="131" s="2" customFormat="1">
      <c r="A131" s="39"/>
      <c r="B131" s="40"/>
      <c r="C131" s="41"/>
      <c r="D131" s="225" t="s">
        <v>1682</v>
      </c>
      <c r="E131" s="41"/>
      <c r="F131" s="275" t="s">
        <v>2263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1682</v>
      </c>
      <c r="AU131" s="18" t="s">
        <v>80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2264</v>
      </c>
      <c r="F132" s="192" t="s">
        <v>2265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SUM(P133:P153)</f>
        <v>0</v>
      </c>
      <c r="Q132" s="197"/>
      <c r="R132" s="198">
        <f>SUM(R133:R153)</f>
        <v>0</v>
      </c>
      <c r="S132" s="197"/>
      <c r="T132" s="199">
        <f>SUM(T133:T153)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80</v>
      </c>
      <c r="AT132" s="201" t="s">
        <v>71</v>
      </c>
      <c r="AU132" s="201" t="s">
        <v>72</v>
      </c>
      <c r="AY132" s="200" t="s">
        <v>145</v>
      </c>
      <c r="BK132" s="202">
        <f>SUM(BK133:BK153)</f>
        <v>0</v>
      </c>
    </row>
    <row r="133" s="2" customFormat="1" ht="16.5" customHeight="1">
      <c r="A133" s="39"/>
      <c r="B133" s="40"/>
      <c r="C133" s="205" t="s">
        <v>72</v>
      </c>
      <c r="D133" s="205" t="s">
        <v>148</v>
      </c>
      <c r="E133" s="206" t="s">
        <v>2266</v>
      </c>
      <c r="F133" s="207" t="s">
        <v>2267</v>
      </c>
      <c r="G133" s="208" t="s">
        <v>151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152</v>
      </c>
      <c r="AT133" s="216" t="s">
        <v>148</v>
      </c>
      <c r="AU133" s="216" t="s">
        <v>80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152</v>
      </c>
      <c r="BM133" s="216" t="s">
        <v>733</v>
      </c>
    </row>
    <row r="134" s="2" customFormat="1">
      <c r="A134" s="39"/>
      <c r="B134" s="40"/>
      <c r="C134" s="41"/>
      <c r="D134" s="225" t="s">
        <v>1682</v>
      </c>
      <c r="E134" s="41"/>
      <c r="F134" s="275" t="s">
        <v>2268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1682</v>
      </c>
      <c r="AU134" s="18" t="s">
        <v>80</v>
      </c>
    </row>
    <row r="135" s="2" customFormat="1" ht="16.5" customHeight="1">
      <c r="A135" s="39"/>
      <c r="B135" s="40"/>
      <c r="C135" s="205" t="s">
        <v>72</v>
      </c>
      <c r="D135" s="205" t="s">
        <v>148</v>
      </c>
      <c r="E135" s="206" t="s">
        <v>2205</v>
      </c>
      <c r="F135" s="207" t="s">
        <v>2206</v>
      </c>
      <c r="G135" s="208" t="s">
        <v>949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80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237</v>
      </c>
    </row>
    <row r="136" s="2" customFormat="1" ht="16.5" customHeight="1">
      <c r="A136" s="39"/>
      <c r="B136" s="40"/>
      <c r="C136" s="205" t="s">
        <v>72</v>
      </c>
      <c r="D136" s="205" t="s">
        <v>148</v>
      </c>
      <c r="E136" s="206" t="s">
        <v>2207</v>
      </c>
      <c r="F136" s="207" t="s">
        <v>2208</v>
      </c>
      <c r="G136" s="208" t="s">
        <v>2209</v>
      </c>
      <c r="H136" s="209">
        <v>3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80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751</v>
      </c>
    </row>
    <row r="137" s="2" customFormat="1" ht="16.5" customHeight="1">
      <c r="A137" s="39"/>
      <c r="B137" s="40"/>
      <c r="C137" s="205" t="s">
        <v>72</v>
      </c>
      <c r="D137" s="205" t="s">
        <v>148</v>
      </c>
      <c r="E137" s="206" t="s">
        <v>2210</v>
      </c>
      <c r="F137" s="207" t="s">
        <v>2211</v>
      </c>
      <c r="G137" s="208" t="s">
        <v>151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152</v>
      </c>
      <c r="AT137" s="216" t="s">
        <v>148</v>
      </c>
      <c r="AU137" s="216" t="s">
        <v>80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152</v>
      </c>
      <c r="BM137" s="216" t="s">
        <v>763</v>
      </c>
    </row>
    <row r="138" s="2" customFormat="1" ht="16.5" customHeight="1">
      <c r="A138" s="39"/>
      <c r="B138" s="40"/>
      <c r="C138" s="205" t="s">
        <v>72</v>
      </c>
      <c r="D138" s="205" t="s">
        <v>148</v>
      </c>
      <c r="E138" s="206" t="s">
        <v>2269</v>
      </c>
      <c r="F138" s="207" t="s">
        <v>2270</v>
      </c>
      <c r="G138" s="208" t="s">
        <v>949</v>
      </c>
      <c r="H138" s="209">
        <v>2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152</v>
      </c>
      <c r="AT138" s="216" t="s">
        <v>148</v>
      </c>
      <c r="AU138" s="216" t="s">
        <v>80</v>
      </c>
      <c r="AY138" s="18" t="s">
        <v>145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152</v>
      </c>
      <c r="BM138" s="216" t="s">
        <v>774</v>
      </c>
    </row>
    <row r="139" s="2" customFormat="1" ht="16.5" customHeight="1">
      <c r="A139" s="39"/>
      <c r="B139" s="40"/>
      <c r="C139" s="205" t="s">
        <v>72</v>
      </c>
      <c r="D139" s="205" t="s">
        <v>148</v>
      </c>
      <c r="E139" s="206" t="s">
        <v>2271</v>
      </c>
      <c r="F139" s="207" t="s">
        <v>2272</v>
      </c>
      <c r="G139" s="208" t="s">
        <v>949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152</v>
      </c>
      <c r="AT139" s="216" t="s">
        <v>148</v>
      </c>
      <c r="AU139" s="216" t="s">
        <v>80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152</v>
      </c>
      <c r="BM139" s="216" t="s">
        <v>335</v>
      </c>
    </row>
    <row r="140" s="2" customFormat="1" ht="16.5" customHeight="1">
      <c r="A140" s="39"/>
      <c r="B140" s="40"/>
      <c r="C140" s="205" t="s">
        <v>72</v>
      </c>
      <c r="D140" s="205" t="s">
        <v>148</v>
      </c>
      <c r="E140" s="206" t="s">
        <v>2273</v>
      </c>
      <c r="F140" s="207" t="s">
        <v>2274</v>
      </c>
      <c r="G140" s="208" t="s">
        <v>949</v>
      </c>
      <c r="H140" s="209">
        <v>2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152</v>
      </c>
      <c r="AT140" s="216" t="s">
        <v>148</v>
      </c>
      <c r="AU140" s="216" t="s">
        <v>80</v>
      </c>
      <c r="AY140" s="18" t="s">
        <v>145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152</v>
      </c>
      <c r="BM140" s="216" t="s">
        <v>787</v>
      </c>
    </row>
    <row r="141" s="2" customFormat="1" ht="16.5" customHeight="1">
      <c r="A141" s="39"/>
      <c r="B141" s="40"/>
      <c r="C141" s="205" t="s">
        <v>72</v>
      </c>
      <c r="D141" s="205" t="s">
        <v>148</v>
      </c>
      <c r="E141" s="206" t="s">
        <v>2275</v>
      </c>
      <c r="F141" s="207" t="s">
        <v>2276</v>
      </c>
      <c r="G141" s="208" t="s">
        <v>949</v>
      </c>
      <c r="H141" s="209">
        <v>2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152</v>
      </c>
      <c r="AT141" s="216" t="s">
        <v>148</v>
      </c>
      <c r="AU141" s="216" t="s">
        <v>80</v>
      </c>
      <c r="AY141" s="18" t="s">
        <v>145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152</v>
      </c>
      <c r="BM141" s="216" t="s">
        <v>795</v>
      </c>
    </row>
    <row r="142" s="2" customFormat="1" ht="16.5" customHeight="1">
      <c r="A142" s="39"/>
      <c r="B142" s="40"/>
      <c r="C142" s="205" t="s">
        <v>72</v>
      </c>
      <c r="D142" s="205" t="s">
        <v>148</v>
      </c>
      <c r="E142" s="206" t="s">
        <v>2277</v>
      </c>
      <c r="F142" s="207" t="s">
        <v>2278</v>
      </c>
      <c r="G142" s="208" t="s">
        <v>949</v>
      </c>
      <c r="H142" s="209">
        <v>3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152</v>
      </c>
      <c r="AT142" s="216" t="s">
        <v>148</v>
      </c>
      <c r="AU142" s="216" t="s">
        <v>80</v>
      </c>
      <c r="AY142" s="18" t="s">
        <v>145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152</v>
      </c>
      <c r="BM142" s="216" t="s">
        <v>807</v>
      </c>
    </row>
    <row r="143" s="2" customFormat="1" ht="16.5" customHeight="1">
      <c r="A143" s="39"/>
      <c r="B143" s="40"/>
      <c r="C143" s="205" t="s">
        <v>72</v>
      </c>
      <c r="D143" s="205" t="s">
        <v>148</v>
      </c>
      <c r="E143" s="206" t="s">
        <v>2279</v>
      </c>
      <c r="F143" s="207" t="s">
        <v>2280</v>
      </c>
      <c r="G143" s="208" t="s">
        <v>949</v>
      </c>
      <c r="H143" s="209">
        <v>6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152</v>
      </c>
      <c r="AT143" s="216" t="s">
        <v>148</v>
      </c>
      <c r="AU143" s="216" t="s">
        <v>80</v>
      </c>
      <c r="AY143" s="18" t="s">
        <v>145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152</v>
      </c>
      <c r="BM143" s="216" t="s">
        <v>818</v>
      </c>
    </row>
    <row r="144" s="2" customFormat="1" ht="16.5" customHeight="1">
      <c r="A144" s="39"/>
      <c r="B144" s="40"/>
      <c r="C144" s="205" t="s">
        <v>72</v>
      </c>
      <c r="D144" s="205" t="s">
        <v>148</v>
      </c>
      <c r="E144" s="206" t="s">
        <v>2281</v>
      </c>
      <c r="F144" s="207" t="s">
        <v>2282</v>
      </c>
      <c r="G144" s="208" t="s">
        <v>949</v>
      </c>
      <c r="H144" s="209">
        <v>6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152</v>
      </c>
      <c r="AT144" s="216" t="s">
        <v>148</v>
      </c>
      <c r="AU144" s="216" t="s">
        <v>80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152</v>
      </c>
      <c r="BM144" s="216" t="s">
        <v>830</v>
      </c>
    </row>
    <row r="145" s="2" customFormat="1">
      <c r="A145" s="39"/>
      <c r="B145" s="40"/>
      <c r="C145" s="41"/>
      <c r="D145" s="225" t="s">
        <v>1682</v>
      </c>
      <c r="E145" s="41"/>
      <c r="F145" s="275" t="s">
        <v>2283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1682</v>
      </c>
      <c r="AU145" s="18" t="s">
        <v>80</v>
      </c>
    </row>
    <row r="146" s="2" customFormat="1" ht="16.5" customHeight="1">
      <c r="A146" s="39"/>
      <c r="B146" s="40"/>
      <c r="C146" s="205" t="s">
        <v>72</v>
      </c>
      <c r="D146" s="205" t="s">
        <v>148</v>
      </c>
      <c r="E146" s="206" t="s">
        <v>2284</v>
      </c>
      <c r="F146" s="207" t="s">
        <v>2285</v>
      </c>
      <c r="G146" s="208" t="s">
        <v>2209</v>
      </c>
      <c r="H146" s="209">
        <v>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152</v>
      </c>
      <c r="AT146" s="216" t="s">
        <v>148</v>
      </c>
      <c r="AU146" s="216" t="s">
        <v>80</v>
      </c>
      <c r="AY146" s="18" t="s">
        <v>145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152</v>
      </c>
      <c r="BM146" s="216" t="s">
        <v>841</v>
      </c>
    </row>
    <row r="147" s="2" customFormat="1" ht="16.5" customHeight="1">
      <c r="A147" s="39"/>
      <c r="B147" s="40"/>
      <c r="C147" s="205" t="s">
        <v>72</v>
      </c>
      <c r="D147" s="205" t="s">
        <v>148</v>
      </c>
      <c r="E147" s="206" t="s">
        <v>2286</v>
      </c>
      <c r="F147" s="207" t="s">
        <v>2287</v>
      </c>
      <c r="G147" s="208" t="s">
        <v>2209</v>
      </c>
      <c r="H147" s="209">
        <v>8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152</v>
      </c>
      <c r="AT147" s="216" t="s">
        <v>148</v>
      </c>
      <c r="AU147" s="216" t="s">
        <v>80</v>
      </c>
      <c r="AY147" s="18" t="s">
        <v>145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152</v>
      </c>
      <c r="BM147" s="216" t="s">
        <v>853</v>
      </c>
    </row>
    <row r="148" s="2" customFormat="1" ht="16.5" customHeight="1">
      <c r="A148" s="39"/>
      <c r="B148" s="40"/>
      <c r="C148" s="205" t="s">
        <v>72</v>
      </c>
      <c r="D148" s="205" t="s">
        <v>148</v>
      </c>
      <c r="E148" s="206" t="s">
        <v>2233</v>
      </c>
      <c r="F148" s="207" t="s">
        <v>2234</v>
      </c>
      <c r="G148" s="208" t="s">
        <v>2209</v>
      </c>
      <c r="H148" s="209">
        <v>5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80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865</v>
      </c>
    </row>
    <row r="149" s="2" customFormat="1" ht="16.5" customHeight="1">
      <c r="A149" s="39"/>
      <c r="B149" s="40"/>
      <c r="C149" s="205" t="s">
        <v>72</v>
      </c>
      <c r="D149" s="205" t="s">
        <v>148</v>
      </c>
      <c r="E149" s="206" t="s">
        <v>2288</v>
      </c>
      <c r="F149" s="207" t="s">
        <v>2289</v>
      </c>
      <c r="G149" s="208" t="s">
        <v>2209</v>
      </c>
      <c r="H149" s="209">
        <v>8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152</v>
      </c>
      <c r="AT149" s="216" t="s">
        <v>148</v>
      </c>
      <c r="AU149" s="216" t="s">
        <v>80</v>
      </c>
      <c r="AY149" s="18" t="s">
        <v>145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152</v>
      </c>
      <c r="BM149" s="216" t="s">
        <v>876</v>
      </c>
    </row>
    <row r="150" s="2" customFormat="1">
      <c r="A150" s="39"/>
      <c r="B150" s="40"/>
      <c r="C150" s="41"/>
      <c r="D150" s="225" t="s">
        <v>1682</v>
      </c>
      <c r="E150" s="41"/>
      <c r="F150" s="275" t="s">
        <v>2290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1682</v>
      </c>
      <c r="AU150" s="18" t="s">
        <v>80</v>
      </c>
    </row>
    <row r="151" s="2" customFormat="1" ht="16.5" customHeight="1">
      <c r="A151" s="39"/>
      <c r="B151" s="40"/>
      <c r="C151" s="205" t="s">
        <v>72</v>
      </c>
      <c r="D151" s="205" t="s">
        <v>148</v>
      </c>
      <c r="E151" s="206" t="s">
        <v>2291</v>
      </c>
      <c r="F151" s="207" t="s">
        <v>2292</v>
      </c>
      <c r="G151" s="208" t="s">
        <v>2209</v>
      </c>
      <c r="H151" s="209">
        <v>24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152</v>
      </c>
      <c r="AT151" s="216" t="s">
        <v>148</v>
      </c>
      <c r="AU151" s="216" t="s">
        <v>80</v>
      </c>
      <c r="AY151" s="18" t="s">
        <v>145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152</v>
      </c>
      <c r="BM151" s="216" t="s">
        <v>887</v>
      </c>
    </row>
    <row r="152" s="2" customFormat="1" ht="16.5" customHeight="1">
      <c r="A152" s="39"/>
      <c r="B152" s="40"/>
      <c r="C152" s="205" t="s">
        <v>72</v>
      </c>
      <c r="D152" s="205" t="s">
        <v>148</v>
      </c>
      <c r="E152" s="206" t="s">
        <v>2293</v>
      </c>
      <c r="F152" s="207" t="s">
        <v>2294</v>
      </c>
      <c r="G152" s="208" t="s">
        <v>2209</v>
      </c>
      <c r="H152" s="209">
        <v>36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152</v>
      </c>
      <c r="AT152" s="216" t="s">
        <v>148</v>
      </c>
      <c r="AU152" s="216" t="s">
        <v>80</v>
      </c>
      <c r="AY152" s="18" t="s">
        <v>145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152</v>
      </c>
      <c r="BM152" s="216" t="s">
        <v>897</v>
      </c>
    </row>
    <row r="153" s="2" customFormat="1" ht="16.5" customHeight="1">
      <c r="A153" s="39"/>
      <c r="B153" s="40"/>
      <c r="C153" s="205" t="s">
        <v>72</v>
      </c>
      <c r="D153" s="205" t="s">
        <v>148</v>
      </c>
      <c r="E153" s="206" t="s">
        <v>2246</v>
      </c>
      <c r="F153" s="207" t="s">
        <v>2247</v>
      </c>
      <c r="G153" s="208" t="s">
        <v>2209</v>
      </c>
      <c r="H153" s="209">
        <v>4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152</v>
      </c>
      <c r="AT153" s="216" t="s">
        <v>148</v>
      </c>
      <c r="AU153" s="216" t="s">
        <v>80</v>
      </c>
      <c r="AY153" s="18" t="s">
        <v>145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152</v>
      </c>
      <c r="BM153" s="216" t="s">
        <v>906</v>
      </c>
    </row>
    <row r="154" s="12" customFormat="1" ht="25.92" customHeight="1">
      <c r="A154" s="12"/>
      <c r="B154" s="189"/>
      <c r="C154" s="190"/>
      <c r="D154" s="191" t="s">
        <v>71</v>
      </c>
      <c r="E154" s="192" t="s">
        <v>696</v>
      </c>
      <c r="F154" s="192" t="s">
        <v>2254</v>
      </c>
      <c r="G154" s="190"/>
      <c r="H154" s="190"/>
      <c r="I154" s="193"/>
      <c r="J154" s="194">
        <f>BK154</f>
        <v>0</v>
      </c>
      <c r="K154" s="190"/>
      <c r="L154" s="195"/>
      <c r="M154" s="196"/>
      <c r="N154" s="197"/>
      <c r="O154" s="197"/>
      <c r="P154" s="198">
        <f>SUM(P155:P157)</f>
        <v>0</v>
      </c>
      <c r="Q154" s="197"/>
      <c r="R154" s="198">
        <f>SUM(R155:R157)</f>
        <v>0</v>
      </c>
      <c r="S154" s="197"/>
      <c r="T154" s="199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80</v>
      </c>
      <c r="AT154" s="201" t="s">
        <v>71</v>
      </c>
      <c r="AU154" s="201" t="s">
        <v>72</v>
      </c>
      <c r="AY154" s="200" t="s">
        <v>145</v>
      </c>
      <c r="BK154" s="202">
        <f>SUM(BK155:BK157)</f>
        <v>0</v>
      </c>
    </row>
    <row r="155" s="2" customFormat="1" ht="21.75" customHeight="1">
      <c r="A155" s="39"/>
      <c r="B155" s="40"/>
      <c r="C155" s="205" t="s">
        <v>72</v>
      </c>
      <c r="D155" s="205" t="s">
        <v>148</v>
      </c>
      <c r="E155" s="206" t="s">
        <v>2295</v>
      </c>
      <c r="F155" s="207" t="s">
        <v>2296</v>
      </c>
      <c r="G155" s="208" t="s">
        <v>156</v>
      </c>
      <c r="H155" s="209">
        <v>120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152</v>
      </c>
      <c r="AT155" s="216" t="s">
        <v>148</v>
      </c>
      <c r="AU155" s="216" t="s">
        <v>80</v>
      </c>
      <c r="AY155" s="18" t="s">
        <v>145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152</v>
      </c>
      <c r="BM155" s="216" t="s">
        <v>914</v>
      </c>
    </row>
    <row r="156" s="2" customFormat="1" ht="16.5" customHeight="1">
      <c r="A156" s="39"/>
      <c r="B156" s="40"/>
      <c r="C156" s="205" t="s">
        <v>72</v>
      </c>
      <c r="D156" s="205" t="s">
        <v>148</v>
      </c>
      <c r="E156" s="206" t="s">
        <v>2297</v>
      </c>
      <c r="F156" s="207" t="s">
        <v>2258</v>
      </c>
      <c r="G156" s="208" t="s">
        <v>151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152</v>
      </c>
      <c r="AT156" s="216" t="s">
        <v>148</v>
      </c>
      <c r="AU156" s="216" t="s">
        <v>80</v>
      </c>
      <c r="AY156" s="18" t="s">
        <v>145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152</v>
      </c>
      <c r="BM156" s="216" t="s">
        <v>925</v>
      </c>
    </row>
    <row r="157" s="2" customFormat="1">
      <c r="A157" s="39"/>
      <c r="B157" s="40"/>
      <c r="C157" s="41"/>
      <c r="D157" s="225" t="s">
        <v>1682</v>
      </c>
      <c r="E157" s="41"/>
      <c r="F157" s="275" t="s">
        <v>2259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1682</v>
      </c>
      <c r="AU157" s="18" t="s">
        <v>80</v>
      </c>
    </row>
    <row r="158" s="12" customFormat="1" ht="25.92" customHeight="1">
      <c r="A158" s="12"/>
      <c r="B158" s="189"/>
      <c r="C158" s="190"/>
      <c r="D158" s="191" t="s">
        <v>71</v>
      </c>
      <c r="E158" s="192" t="s">
        <v>964</v>
      </c>
      <c r="F158" s="192" t="s">
        <v>2298</v>
      </c>
      <c r="G158" s="190"/>
      <c r="H158" s="190"/>
      <c r="I158" s="193"/>
      <c r="J158" s="194">
        <f>BK158</f>
        <v>0</v>
      </c>
      <c r="K158" s="190"/>
      <c r="L158" s="195"/>
      <c r="M158" s="196"/>
      <c r="N158" s="197"/>
      <c r="O158" s="197"/>
      <c r="P158" s="198">
        <f>SUM(P159:P162)</f>
        <v>0</v>
      </c>
      <c r="Q158" s="197"/>
      <c r="R158" s="198">
        <f>SUM(R159:R162)</f>
        <v>0</v>
      </c>
      <c r="S158" s="197"/>
      <c r="T158" s="19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80</v>
      </c>
      <c r="AT158" s="201" t="s">
        <v>71</v>
      </c>
      <c r="AU158" s="201" t="s">
        <v>72</v>
      </c>
      <c r="AY158" s="200" t="s">
        <v>145</v>
      </c>
      <c r="BK158" s="202">
        <f>SUM(BK159:BK162)</f>
        <v>0</v>
      </c>
    </row>
    <row r="159" s="2" customFormat="1" ht="16.5" customHeight="1">
      <c r="A159" s="39"/>
      <c r="B159" s="40"/>
      <c r="C159" s="205" t="s">
        <v>72</v>
      </c>
      <c r="D159" s="205" t="s">
        <v>148</v>
      </c>
      <c r="E159" s="206" t="s">
        <v>2299</v>
      </c>
      <c r="F159" s="207" t="s">
        <v>2300</v>
      </c>
      <c r="G159" s="208" t="s">
        <v>151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152</v>
      </c>
      <c r="AT159" s="216" t="s">
        <v>148</v>
      </c>
      <c r="AU159" s="216" t="s">
        <v>80</v>
      </c>
      <c r="AY159" s="18" t="s">
        <v>145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152</v>
      </c>
      <c r="BM159" s="216" t="s">
        <v>933</v>
      </c>
    </row>
    <row r="160" s="2" customFormat="1" ht="16.5" customHeight="1">
      <c r="A160" s="39"/>
      <c r="B160" s="40"/>
      <c r="C160" s="205" t="s">
        <v>72</v>
      </c>
      <c r="D160" s="205" t="s">
        <v>148</v>
      </c>
      <c r="E160" s="206" t="s">
        <v>2226</v>
      </c>
      <c r="F160" s="207" t="s">
        <v>2227</v>
      </c>
      <c r="G160" s="208" t="s">
        <v>949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152</v>
      </c>
      <c r="AT160" s="216" t="s">
        <v>148</v>
      </c>
      <c r="AU160" s="216" t="s">
        <v>80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152</v>
      </c>
      <c r="BM160" s="216" t="s">
        <v>942</v>
      </c>
    </row>
    <row r="161" s="2" customFormat="1" ht="16.5" customHeight="1">
      <c r="A161" s="39"/>
      <c r="B161" s="40"/>
      <c r="C161" s="205" t="s">
        <v>72</v>
      </c>
      <c r="D161" s="205" t="s">
        <v>148</v>
      </c>
      <c r="E161" s="206" t="s">
        <v>2301</v>
      </c>
      <c r="F161" s="207" t="s">
        <v>2302</v>
      </c>
      <c r="G161" s="208" t="s">
        <v>949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152</v>
      </c>
      <c r="AT161" s="216" t="s">
        <v>148</v>
      </c>
      <c r="AU161" s="216" t="s">
        <v>80</v>
      </c>
      <c r="AY161" s="18" t="s">
        <v>145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152</v>
      </c>
      <c r="BM161" s="216" t="s">
        <v>951</v>
      </c>
    </row>
    <row r="162" s="2" customFormat="1" ht="16.5" customHeight="1">
      <c r="A162" s="39"/>
      <c r="B162" s="40"/>
      <c r="C162" s="205" t="s">
        <v>72</v>
      </c>
      <c r="D162" s="205" t="s">
        <v>148</v>
      </c>
      <c r="E162" s="206" t="s">
        <v>2303</v>
      </c>
      <c r="F162" s="207" t="s">
        <v>2304</v>
      </c>
      <c r="G162" s="208" t="s">
        <v>949</v>
      </c>
      <c r="H162" s="209">
        <v>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152</v>
      </c>
      <c r="AT162" s="216" t="s">
        <v>148</v>
      </c>
      <c r="AU162" s="216" t="s">
        <v>80</v>
      </c>
      <c r="AY162" s="18" t="s">
        <v>145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152</v>
      </c>
      <c r="BM162" s="216" t="s">
        <v>957</v>
      </c>
    </row>
    <row r="163" s="12" customFormat="1" ht="25.92" customHeight="1">
      <c r="A163" s="12"/>
      <c r="B163" s="189"/>
      <c r="C163" s="190"/>
      <c r="D163" s="191" t="s">
        <v>71</v>
      </c>
      <c r="E163" s="192" t="s">
        <v>695</v>
      </c>
      <c r="F163" s="192" t="s">
        <v>2239</v>
      </c>
      <c r="G163" s="190"/>
      <c r="H163" s="190"/>
      <c r="I163" s="193"/>
      <c r="J163" s="194">
        <f>BK163</f>
        <v>0</v>
      </c>
      <c r="K163" s="190"/>
      <c r="L163" s="195"/>
      <c r="M163" s="196"/>
      <c r="N163" s="197"/>
      <c r="O163" s="197"/>
      <c r="P163" s="198">
        <f>SUM(P164:P167)</f>
        <v>0</v>
      </c>
      <c r="Q163" s="197"/>
      <c r="R163" s="198">
        <f>SUM(R164:R167)</f>
        <v>0</v>
      </c>
      <c r="S163" s="197"/>
      <c r="T163" s="199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80</v>
      </c>
      <c r="AT163" s="201" t="s">
        <v>71</v>
      </c>
      <c r="AU163" s="201" t="s">
        <v>72</v>
      </c>
      <c r="AY163" s="200" t="s">
        <v>145</v>
      </c>
      <c r="BK163" s="202">
        <f>SUM(BK164:BK167)</f>
        <v>0</v>
      </c>
    </row>
    <row r="164" s="2" customFormat="1" ht="16.5" customHeight="1">
      <c r="A164" s="39"/>
      <c r="B164" s="40"/>
      <c r="C164" s="205" t="s">
        <v>72</v>
      </c>
      <c r="D164" s="205" t="s">
        <v>148</v>
      </c>
      <c r="E164" s="206" t="s">
        <v>2240</v>
      </c>
      <c r="F164" s="207" t="s">
        <v>2241</v>
      </c>
      <c r="G164" s="208" t="s">
        <v>2209</v>
      </c>
      <c r="H164" s="209">
        <v>4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152</v>
      </c>
      <c r="AT164" s="216" t="s">
        <v>148</v>
      </c>
      <c r="AU164" s="216" t="s">
        <v>80</v>
      </c>
      <c r="AY164" s="18" t="s">
        <v>145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152</v>
      </c>
      <c r="BM164" s="216" t="s">
        <v>965</v>
      </c>
    </row>
    <row r="165" s="2" customFormat="1" ht="16.5" customHeight="1">
      <c r="A165" s="39"/>
      <c r="B165" s="40"/>
      <c r="C165" s="205" t="s">
        <v>72</v>
      </c>
      <c r="D165" s="205" t="s">
        <v>148</v>
      </c>
      <c r="E165" s="206" t="s">
        <v>2244</v>
      </c>
      <c r="F165" s="207" t="s">
        <v>2245</v>
      </c>
      <c r="G165" s="208" t="s">
        <v>2209</v>
      </c>
      <c r="H165" s="209">
        <v>5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152</v>
      </c>
      <c r="AT165" s="216" t="s">
        <v>148</v>
      </c>
      <c r="AU165" s="216" t="s">
        <v>80</v>
      </c>
      <c r="AY165" s="18" t="s">
        <v>145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152</v>
      </c>
      <c r="BM165" s="216" t="s">
        <v>975</v>
      </c>
    </row>
    <row r="166" s="2" customFormat="1" ht="16.5" customHeight="1">
      <c r="A166" s="39"/>
      <c r="B166" s="40"/>
      <c r="C166" s="205" t="s">
        <v>72</v>
      </c>
      <c r="D166" s="205" t="s">
        <v>148</v>
      </c>
      <c r="E166" s="206" t="s">
        <v>2305</v>
      </c>
      <c r="F166" s="207" t="s">
        <v>2306</v>
      </c>
      <c r="G166" s="208" t="s">
        <v>2209</v>
      </c>
      <c r="H166" s="209">
        <v>6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152</v>
      </c>
      <c r="AT166" s="216" t="s">
        <v>148</v>
      </c>
      <c r="AU166" s="216" t="s">
        <v>80</v>
      </c>
      <c r="AY166" s="18" t="s">
        <v>145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152</v>
      </c>
      <c r="BM166" s="216" t="s">
        <v>986</v>
      </c>
    </row>
    <row r="167" s="2" customFormat="1" ht="16.5" customHeight="1">
      <c r="A167" s="39"/>
      <c r="B167" s="40"/>
      <c r="C167" s="205" t="s">
        <v>72</v>
      </c>
      <c r="D167" s="205" t="s">
        <v>148</v>
      </c>
      <c r="E167" s="206" t="s">
        <v>2307</v>
      </c>
      <c r="F167" s="207" t="s">
        <v>2308</v>
      </c>
      <c r="G167" s="208" t="s">
        <v>2209</v>
      </c>
      <c r="H167" s="209">
        <v>5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152</v>
      </c>
      <c r="AT167" s="216" t="s">
        <v>148</v>
      </c>
      <c r="AU167" s="216" t="s">
        <v>80</v>
      </c>
      <c r="AY167" s="18" t="s">
        <v>145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152</v>
      </c>
      <c r="BM167" s="216" t="s">
        <v>999</v>
      </c>
    </row>
    <row r="168" s="12" customFormat="1" ht="25.92" customHeight="1">
      <c r="A168" s="12"/>
      <c r="B168" s="189"/>
      <c r="C168" s="190"/>
      <c r="D168" s="191" t="s">
        <v>71</v>
      </c>
      <c r="E168" s="192" t="s">
        <v>2309</v>
      </c>
      <c r="F168" s="192" t="s">
        <v>2310</v>
      </c>
      <c r="G168" s="190"/>
      <c r="H168" s="190"/>
      <c r="I168" s="193"/>
      <c r="J168" s="194">
        <f>BK168</f>
        <v>0</v>
      </c>
      <c r="K168" s="190"/>
      <c r="L168" s="195"/>
      <c r="M168" s="196"/>
      <c r="N168" s="197"/>
      <c r="O168" s="197"/>
      <c r="P168" s="198">
        <f>SUM(P169:P174)</f>
        <v>0</v>
      </c>
      <c r="Q168" s="197"/>
      <c r="R168" s="198">
        <f>SUM(R169:R174)</f>
        <v>0</v>
      </c>
      <c r="S168" s="197"/>
      <c r="T168" s="199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80</v>
      </c>
      <c r="AT168" s="201" t="s">
        <v>71</v>
      </c>
      <c r="AU168" s="201" t="s">
        <v>72</v>
      </c>
      <c r="AY168" s="200" t="s">
        <v>145</v>
      </c>
      <c r="BK168" s="202">
        <f>SUM(BK169:BK174)</f>
        <v>0</v>
      </c>
    </row>
    <row r="169" s="2" customFormat="1" ht="16.5" customHeight="1">
      <c r="A169" s="39"/>
      <c r="B169" s="40"/>
      <c r="C169" s="205" t="s">
        <v>72</v>
      </c>
      <c r="D169" s="205" t="s">
        <v>148</v>
      </c>
      <c r="E169" s="206" t="s">
        <v>2311</v>
      </c>
      <c r="F169" s="207" t="s">
        <v>2312</v>
      </c>
      <c r="G169" s="208" t="s">
        <v>949</v>
      </c>
      <c r="H169" s="209">
        <v>3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152</v>
      </c>
      <c r="AT169" s="216" t="s">
        <v>148</v>
      </c>
      <c r="AU169" s="216" t="s">
        <v>80</v>
      </c>
      <c r="AY169" s="18" t="s">
        <v>145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152</v>
      </c>
      <c r="BM169" s="216" t="s">
        <v>1010</v>
      </c>
    </row>
    <row r="170" s="2" customFormat="1">
      <c r="A170" s="39"/>
      <c r="B170" s="40"/>
      <c r="C170" s="41"/>
      <c r="D170" s="225" t="s">
        <v>1682</v>
      </c>
      <c r="E170" s="41"/>
      <c r="F170" s="275" t="s">
        <v>2313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1682</v>
      </c>
      <c r="AU170" s="18" t="s">
        <v>80</v>
      </c>
    </row>
    <row r="171" s="2" customFormat="1" ht="16.5" customHeight="1">
      <c r="A171" s="39"/>
      <c r="B171" s="40"/>
      <c r="C171" s="205" t="s">
        <v>72</v>
      </c>
      <c r="D171" s="205" t="s">
        <v>148</v>
      </c>
      <c r="E171" s="206" t="s">
        <v>2314</v>
      </c>
      <c r="F171" s="207" t="s">
        <v>2315</v>
      </c>
      <c r="G171" s="208" t="s">
        <v>949</v>
      </c>
      <c r="H171" s="209">
        <v>3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152</v>
      </c>
      <c r="AT171" s="216" t="s">
        <v>148</v>
      </c>
      <c r="AU171" s="216" t="s">
        <v>80</v>
      </c>
      <c r="AY171" s="18" t="s">
        <v>145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152</v>
      </c>
      <c r="BM171" s="216" t="s">
        <v>1021</v>
      </c>
    </row>
    <row r="172" s="2" customFormat="1">
      <c r="A172" s="39"/>
      <c r="B172" s="40"/>
      <c r="C172" s="41"/>
      <c r="D172" s="225" t="s">
        <v>1682</v>
      </c>
      <c r="E172" s="41"/>
      <c r="F172" s="275" t="s">
        <v>2316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1682</v>
      </c>
      <c r="AU172" s="18" t="s">
        <v>80</v>
      </c>
    </row>
    <row r="173" s="2" customFormat="1" ht="16.5" customHeight="1">
      <c r="A173" s="39"/>
      <c r="B173" s="40"/>
      <c r="C173" s="205" t="s">
        <v>72</v>
      </c>
      <c r="D173" s="205" t="s">
        <v>148</v>
      </c>
      <c r="E173" s="206" t="s">
        <v>2317</v>
      </c>
      <c r="F173" s="207" t="s">
        <v>2318</v>
      </c>
      <c r="G173" s="208" t="s">
        <v>2209</v>
      </c>
      <c r="H173" s="209">
        <v>35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152</v>
      </c>
      <c r="AT173" s="216" t="s">
        <v>148</v>
      </c>
      <c r="AU173" s="216" t="s">
        <v>80</v>
      </c>
      <c r="AY173" s="18" t="s">
        <v>145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152</v>
      </c>
      <c r="BM173" s="216" t="s">
        <v>1033</v>
      </c>
    </row>
    <row r="174" s="2" customFormat="1" ht="16.5" customHeight="1">
      <c r="A174" s="39"/>
      <c r="B174" s="40"/>
      <c r="C174" s="205" t="s">
        <v>72</v>
      </c>
      <c r="D174" s="205" t="s">
        <v>148</v>
      </c>
      <c r="E174" s="206" t="s">
        <v>2319</v>
      </c>
      <c r="F174" s="207" t="s">
        <v>2211</v>
      </c>
      <c r="G174" s="208" t="s">
        <v>151</v>
      </c>
      <c r="H174" s="209">
        <v>3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152</v>
      </c>
      <c r="AT174" s="216" t="s">
        <v>148</v>
      </c>
      <c r="AU174" s="216" t="s">
        <v>80</v>
      </c>
      <c r="AY174" s="18" t="s">
        <v>145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152</v>
      </c>
      <c r="BM174" s="216" t="s">
        <v>1043</v>
      </c>
    </row>
    <row r="175" s="12" customFormat="1" ht="25.92" customHeight="1">
      <c r="A175" s="12"/>
      <c r="B175" s="189"/>
      <c r="C175" s="190"/>
      <c r="D175" s="191" t="s">
        <v>71</v>
      </c>
      <c r="E175" s="192" t="s">
        <v>2320</v>
      </c>
      <c r="F175" s="192" t="s">
        <v>2321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SUM(P176:P181)</f>
        <v>0</v>
      </c>
      <c r="Q175" s="197"/>
      <c r="R175" s="198">
        <f>SUM(R176:R181)</f>
        <v>0</v>
      </c>
      <c r="S175" s="197"/>
      <c r="T175" s="199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80</v>
      </c>
      <c r="AT175" s="201" t="s">
        <v>71</v>
      </c>
      <c r="AU175" s="201" t="s">
        <v>72</v>
      </c>
      <c r="AY175" s="200" t="s">
        <v>145</v>
      </c>
      <c r="BK175" s="202">
        <f>SUM(BK176:BK181)</f>
        <v>0</v>
      </c>
    </row>
    <row r="176" s="2" customFormat="1" ht="16.5" customHeight="1">
      <c r="A176" s="39"/>
      <c r="B176" s="40"/>
      <c r="C176" s="205" t="s">
        <v>72</v>
      </c>
      <c r="D176" s="205" t="s">
        <v>148</v>
      </c>
      <c r="E176" s="206" t="s">
        <v>2322</v>
      </c>
      <c r="F176" s="207" t="s">
        <v>2323</v>
      </c>
      <c r="G176" s="208" t="s">
        <v>949</v>
      </c>
      <c r="H176" s="209">
        <v>4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152</v>
      </c>
      <c r="AT176" s="216" t="s">
        <v>148</v>
      </c>
      <c r="AU176" s="216" t="s">
        <v>80</v>
      </c>
      <c r="AY176" s="18" t="s">
        <v>145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152</v>
      </c>
      <c r="BM176" s="216" t="s">
        <v>1063</v>
      </c>
    </row>
    <row r="177" s="2" customFormat="1">
      <c r="A177" s="39"/>
      <c r="B177" s="40"/>
      <c r="C177" s="41"/>
      <c r="D177" s="225" t="s">
        <v>1682</v>
      </c>
      <c r="E177" s="41"/>
      <c r="F177" s="275" t="s">
        <v>2324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1682</v>
      </c>
      <c r="AU177" s="18" t="s">
        <v>80</v>
      </c>
    </row>
    <row r="178" s="2" customFormat="1" ht="16.5" customHeight="1">
      <c r="A178" s="39"/>
      <c r="B178" s="40"/>
      <c r="C178" s="205" t="s">
        <v>72</v>
      </c>
      <c r="D178" s="205" t="s">
        <v>148</v>
      </c>
      <c r="E178" s="206" t="s">
        <v>2325</v>
      </c>
      <c r="F178" s="207" t="s">
        <v>2326</v>
      </c>
      <c r="G178" s="208" t="s">
        <v>949</v>
      </c>
      <c r="H178" s="209">
        <v>4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152</v>
      </c>
      <c r="AT178" s="216" t="s">
        <v>148</v>
      </c>
      <c r="AU178" s="216" t="s">
        <v>80</v>
      </c>
      <c r="AY178" s="18" t="s">
        <v>145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152</v>
      </c>
      <c r="BM178" s="216" t="s">
        <v>1073</v>
      </c>
    </row>
    <row r="179" s="2" customFormat="1">
      <c r="A179" s="39"/>
      <c r="B179" s="40"/>
      <c r="C179" s="41"/>
      <c r="D179" s="225" t="s">
        <v>1682</v>
      </c>
      <c r="E179" s="41"/>
      <c r="F179" s="275" t="s">
        <v>2327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1682</v>
      </c>
      <c r="AU179" s="18" t="s">
        <v>80</v>
      </c>
    </row>
    <row r="180" s="2" customFormat="1" ht="16.5" customHeight="1">
      <c r="A180" s="39"/>
      <c r="B180" s="40"/>
      <c r="C180" s="205" t="s">
        <v>72</v>
      </c>
      <c r="D180" s="205" t="s">
        <v>148</v>
      </c>
      <c r="E180" s="206" t="s">
        <v>2207</v>
      </c>
      <c r="F180" s="207" t="s">
        <v>2208</v>
      </c>
      <c r="G180" s="208" t="s">
        <v>2209</v>
      </c>
      <c r="H180" s="209">
        <v>30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152</v>
      </c>
      <c r="AT180" s="216" t="s">
        <v>148</v>
      </c>
      <c r="AU180" s="216" t="s">
        <v>80</v>
      </c>
      <c r="AY180" s="18" t="s">
        <v>145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152</v>
      </c>
      <c r="BM180" s="216" t="s">
        <v>1084</v>
      </c>
    </row>
    <row r="181" s="2" customFormat="1" ht="16.5" customHeight="1">
      <c r="A181" s="39"/>
      <c r="B181" s="40"/>
      <c r="C181" s="205" t="s">
        <v>72</v>
      </c>
      <c r="D181" s="205" t="s">
        <v>148</v>
      </c>
      <c r="E181" s="206" t="s">
        <v>2210</v>
      </c>
      <c r="F181" s="207" t="s">
        <v>2211</v>
      </c>
      <c r="G181" s="208" t="s">
        <v>151</v>
      </c>
      <c r="H181" s="209">
        <v>4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152</v>
      </c>
      <c r="AT181" s="216" t="s">
        <v>148</v>
      </c>
      <c r="AU181" s="216" t="s">
        <v>80</v>
      </c>
      <c r="AY181" s="18" t="s">
        <v>145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152</v>
      </c>
      <c r="BM181" s="216" t="s">
        <v>1096</v>
      </c>
    </row>
    <row r="182" s="12" customFormat="1" ht="25.92" customHeight="1">
      <c r="A182" s="12"/>
      <c r="B182" s="189"/>
      <c r="C182" s="190"/>
      <c r="D182" s="191" t="s">
        <v>71</v>
      </c>
      <c r="E182" s="192" t="s">
        <v>969</v>
      </c>
      <c r="F182" s="192" t="s">
        <v>2328</v>
      </c>
      <c r="G182" s="190"/>
      <c r="H182" s="190"/>
      <c r="I182" s="193"/>
      <c r="J182" s="194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9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80</v>
      </c>
      <c r="AT182" s="201" t="s">
        <v>71</v>
      </c>
      <c r="AU182" s="201" t="s">
        <v>72</v>
      </c>
      <c r="AY182" s="200" t="s">
        <v>145</v>
      </c>
      <c r="BK182" s="202">
        <f>SUM(BK183:BK184)</f>
        <v>0</v>
      </c>
    </row>
    <row r="183" s="2" customFormat="1" ht="33" customHeight="1">
      <c r="A183" s="39"/>
      <c r="B183" s="40"/>
      <c r="C183" s="205" t="s">
        <v>72</v>
      </c>
      <c r="D183" s="205" t="s">
        <v>148</v>
      </c>
      <c r="E183" s="206" t="s">
        <v>2329</v>
      </c>
      <c r="F183" s="207" t="s">
        <v>2330</v>
      </c>
      <c r="G183" s="208" t="s">
        <v>151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152</v>
      </c>
      <c r="AT183" s="216" t="s">
        <v>148</v>
      </c>
      <c r="AU183" s="216" t="s">
        <v>80</v>
      </c>
      <c r="AY183" s="18" t="s">
        <v>145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152</v>
      </c>
      <c r="BM183" s="216" t="s">
        <v>1108</v>
      </c>
    </row>
    <row r="184" s="2" customFormat="1" ht="16.5" customHeight="1">
      <c r="A184" s="39"/>
      <c r="B184" s="40"/>
      <c r="C184" s="205" t="s">
        <v>72</v>
      </c>
      <c r="D184" s="205" t="s">
        <v>148</v>
      </c>
      <c r="E184" s="206" t="s">
        <v>2331</v>
      </c>
      <c r="F184" s="207" t="s">
        <v>2332</v>
      </c>
      <c r="G184" s="208" t="s">
        <v>151</v>
      </c>
      <c r="H184" s="209">
        <v>1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152</v>
      </c>
      <c r="AT184" s="216" t="s">
        <v>148</v>
      </c>
      <c r="AU184" s="216" t="s">
        <v>80</v>
      </c>
      <c r="AY184" s="18" t="s">
        <v>145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152</v>
      </c>
      <c r="BM184" s="216" t="s">
        <v>1141</v>
      </c>
    </row>
    <row r="185" s="12" customFormat="1" ht="25.92" customHeight="1">
      <c r="A185" s="12"/>
      <c r="B185" s="189"/>
      <c r="C185" s="190"/>
      <c r="D185" s="191" t="s">
        <v>71</v>
      </c>
      <c r="E185" s="192" t="s">
        <v>974</v>
      </c>
      <c r="F185" s="192" t="s">
        <v>2333</v>
      </c>
      <c r="G185" s="190"/>
      <c r="H185" s="190"/>
      <c r="I185" s="193"/>
      <c r="J185" s="194">
        <f>BK185</f>
        <v>0</v>
      </c>
      <c r="K185" s="190"/>
      <c r="L185" s="195"/>
      <c r="M185" s="196"/>
      <c r="N185" s="197"/>
      <c r="O185" s="197"/>
      <c r="P185" s="198">
        <f>SUM(P186:P187)</f>
        <v>0</v>
      </c>
      <c r="Q185" s="197"/>
      <c r="R185" s="198">
        <f>SUM(R186:R187)</f>
        <v>0</v>
      </c>
      <c r="S185" s="197"/>
      <c r="T185" s="199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80</v>
      </c>
      <c r="AT185" s="201" t="s">
        <v>71</v>
      </c>
      <c r="AU185" s="201" t="s">
        <v>72</v>
      </c>
      <c r="AY185" s="200" t="s">
        <v>145</v>
      </c>
      <c r="BK185" s="202">
        <f>SUM(BK186:BK187)</f>
        <v>0</v>
      </c>
    </row>
    <row r="186" s="2" customFormat="1" ht="16.5" customHeight="1">
      <c r="A186" s="39"/>
      <c r="B186" s="40"/>
      <c r="C186" s="205" t="s">
        <v>80</v>
      </c>
      <c r="D186" s="205" t="s">
        <v>148</v>
      </c>
      <c r="E186" s="206" t="s">
        <v>2334</v>
      </c>
      <c r="F186" s="207" t="s">
        <v>2335</v>
      </c>
      <c r="G186" s="208" t="s">
        <v>151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152</v>
      </c>
      <c r="AT186" s="216" t="s">
        <v>148</v>
      </c>
      <c r="AU186" s="216" t="s">
        <v>80</v>
      </c>
      <c r="AY186" s="18" t="s">
        <v>145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152</v>
      </c>
      <c r="BM186" s="216" t="s">
        <v>2336</v>
      </c>
    </row>
    <row r="187" s="2" customFormat="1" ht="16.5" customHeight="1">
      <c r="A187" s="39"/>
      <c r="B187" s="40"/>
      <c r="C187" s="205" t="s">
        <v>82</v>
      </c>
      <c r="D187" s="205" t="s">
        <v>148</v>
      </c>
      <c r="E187" s="206" t="s">
        <v>2337</v>
      </c>
      <c r="F187" s="207" t="s">
        <v>1944</v>
      </c>
      <c r="G187" s="208" t="s">
        <v>151</v>
      </c>
      <c r="H187" s="209">
        <v>1</v>
      </c>
      <c r="I187" s="210"/>
      <c r="J187" s="211">
        <f>ROUND(I187*H187,2)</f>
        <v>0</v>
      </c>
      <c r="K187" s="207" t="s">
        <v>19</v>
      </c>
      <c r="L187" s="45"/>
      <c r="M187" s="270" t="s">
        <v>19</v>
      </c>
      <c r="N187" s="271" t="s">
        <v>43</v>
      </c>
      <c r="O187" s="272"/>
      <c r="P187" s="273">
        <f>O187*H187</f>
        <v>0</v>
      </c>
      <c r="Q187" s="273">
        <v>0</v>
      </c>
      <c r="R187" s="273">
        <f>Q187*H187</f>
        <v>0</v>
      </c>
      <c r="S187" s="273">
        <v>0</v>
      </c>
      <c r="T187" s="27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152</v>
      </c>
      <c r="AT187" s="216" t="s">
        <v>148</v>
      </c>
      <c r="AU187" s="216" t="s">
        <v>80</v>
      </c>
      <c r="AY187" s="18" t="s">
        <v>145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152</v>
      </c>
      <c r="BM187" s="216" t="s">
        <v>2338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5Ymbyej3NeBkB2SMcT+35bOflmQB6j+/nnSVehhgk7h+v4VmqCyY2OIXUZxjFEIPPgvDgRbe8JonvSZf4x/fEw==" hashValue="B91zYtc16fkLbhljjqgpUCm8JjWrgC3+JRSQacePhHiSBJ8SClqg7mo6mXRU7z/5dJSPiSxx3kl48wefDs7mZQ==" algorithmName="SHA-512" password="C75F"/>
  <autoFilter ref="C92:K18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2339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ROUND((SUM(BE85:BE139)),  2)</f>
        <v>0</v>
      </c>
      <c r="G33" s="39"/>
      <c r="H33" s="39"/>
      <c r="I33" s="149">
        <v>0.20999999999999999</v>
      </c>
      <c r="J33" s="148">
        <f>ROUND(((SUM(BE85:BE139))*I33),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ROUND((SUM(BF85:BF139)),  2)</f>
        <v>0</v>
      </c>
      <c r="G34" s="39"/>
      <c r="H34" s="39"/>
      <c r="I34" s="149">
        <v>0.14999999999999999</v>
      </c>
      <c r="J34" s="148">
        <f>ROUND(((SUM(BF85:BF139))*I34),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ROUND((SUM(BH85:BH139)),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01.4e - Vytápění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121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2340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2341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2342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1957</v>
      </c>
      <c r="E64" s="169"/>
      <c r="F64" s="169"/>
      <c r="G64" s="169"/>
      <c r="H64" s="169"/>
      <c r="I64" s="169"/>
      <c r="J64" s="170">
        <f>J135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378</v>
      </c>
      <c r="E65" s="169"/>
      <c r="F65" s="169"/>
      <c r="G65" s="169"/>
      <c r="H65" s="169"/>
      <c r="I65" s="169"/>
      <c r="J65" s="170">
        <f>J138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UHK-Objekt E-Stavební úpravy pracoviště centra terénní archeologie - 1. Etapa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01.4e - Vytápění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Hradec Králové</v>
      </c>
      <c r="G79" s="41"/>
      <c r="H79" s="41"/>
      <c r="I79" s="33" t="s">
        <v>23</v>
      </c>
      <c r="J79" s="73" t="str">
        <f>IF(J12="","",J12)</f>
        <v>22. 6. 2022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Univerzita Hradec Králové</v>
      </c>
      <c r="G81" s="41"/>
      <c r="H81" s="41"/>
      <c r="I81" s="33" t="s">
        <v>31</v>
      </c>
      <c r="J81" s="37" t="str">
        <f>E21</f>
        <v>Fplan projekty a stavby s. r. 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131</v>
      </c>
      <c r="D84" s="181" t="s">
        <v>57</v>
      </c>
      <c r="E84" s="181" t="s">
        <v>53</v>
      </c>
      <c r="F84" s="181" t="s">
        <v>54</v>
      </c>
      <c r="G84" s="181" t="s">
        <v>132</v>
      </c>
      <c r="H84" s="181" t="s">
        <v>133</v>
      </c>
      <c r="I84" s="181" t="s">
        <v>134</v>
      </c>
      <c r="J84" s="181" t="s">
        <v>116</v>
      </c>
      <c r="K84" s="182" t="s">
        <v>135</v>
      </c>
      <c r="L84" s="183"/>
      <c r="M84" s="93" t="s">
        <v>19</v>
      </c>
      <c r="N84" s="94" t="s">
        <v>42</v>
      </c>
      <c r="O84" s="94" t="s">
        <v>136</v>
      </c>
      <c r="P84" s="94" t="s">
        <v>137</v>
      </c>
      <c r="Q84" s="94" t="s">
        <v>138</v>
      </c>
      <c r="R84" s="94" t="s">
        <v>139</v>
      </c>
      <c r="S84" s="94" t="s">
        <v>140</v>
      </c>
      <c r="T84" s="95" t="s">
        <v>141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142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P86+P135+P138</f>
        <v>0</v>
      </c>
      <c r="Q85" s="97"/>
      <c r="R85" s="186">
        <f>R86+R135+R138</f>
        <v>0.29819000000000001</v>
      </c>
      <c r="S85" s="97"/>
      <c r="T85" s="187">
        <f>T86+T135+T138</f>
        <v>0.035979999999999998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117</v>
      </c>
      <c r="BK85" s="188">
        <f>BK86+BK135+BK138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277</v>
      </c>
      <c r="F86" s="192" t="s">
        <v>278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P87+P102+P114</f>
        <v>0</v>
      </c>
      <c r="Q86" s="197"/>
      <c r="R86" s="198">
        <f>R87+R102+R114</f>
        <v>0.29819000000000001</v>
      </c>
      <c r="S86" s="197"/>
      <c r="T86" s="199">
        <f>T87+T102+T114</f>
        <v>0.035979999999999998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71</v>
      </c>
      <c r="AU86" s="201" t="s">
        <v>72</v>
      </c>
      <c r="AY86" s="200" t="s">
        <v>145</v>
      </c>
      <c r="BK86" s="202">
        <f>BK87+BK102+BK114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2343</v>
      </c>
      <c r="F87" s="203" t="s">
        <v>2344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SUM(P88:P101)</f>
        <v>0</v>
      </c>
      <c r="Q87" s="197"/>
      <c r="R87" s="198">
        <f>SUM(R88:R101)</f>
        <v>0.049759999999999999</v>
      </c>
      <c r="S87" s="197"/>
      <c r="T87" s="199">
        <f>SUM(T88:T101)</f>
        <v>0.0106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71</v>
      </c>
      <c r="AU87" s="201" t="s">
        <v>80</v>
      </c>
      <c r="AY87" s="200" t="s">
        <v>145</v>
      </c>
      <c r="BK87" s="202">
        <f>SUM(BK88:BK101)</f>
        <v>0</v>
      </c>
    </row>
    <row r="88" s="2" customFormat="1" ht="16.5" customHeight="1">
      <c r="A88" s="39"/>
      <c r="B88" s="40"/>
      <c r="C88" s="205" t="s">
        <v>80</v>
      </c>
      <c r="D88" s="205" t="s">
        <v>148</v>
      </c>
      <c r="E88" s="206" t="s">
        <v>2345</v>
      </c>
      <c r="F88" s="207" t="s">
        <v>2346</v>
      </c>
      <c r="G88" s="208" t="s">
        <v>233</v>
      </c>
      <c r="H88" s="209">
        <v>34</v>
      </c>
      <c r="I88" s="210"/>
      <c r="J88" s="211">
        <f>ROUND(I88*H88,2)</f>
        <v>0</v>
      </c>
      <c r="K88" s="207" t="s">
        <v>157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0.00046999999999999999</v>
      </c>
      <c r="R88" s="214">
        <f>Q88*H88</f>
        <v>0.015980000000000001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265</v>
      </c>
      <c r="AT88" s="216" t="s">
        <v>148</v>
      </c>
      <c r="AU88" s="216" t="s">
        <v>82</v>
      </c>
      <c r="AY88" s="18" t="s">
        <v>145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265</v>
      </c>
      <c r="BM88" s="216" t="s">
        <v>2347</v>
      </c>
    </row>
    <row r="89" s="2" customFormat="1">
      <c r="A89" s="39"/>
      <c r="B89" s="40"/>
      <c r="C89" s="41"/>
      <c r="D89" s="218" t="s">
        <v>159</v>
      </c>
      <c r="E89" s="41"/>
      <c r="F89" s="219" t="s">
        <v>2348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82</v>
      </c>
    </row>
    <row r="90" s="2" customFormat="1" ht="16.5" customHeight="1">
      <c r="A90" s="39"/>
      <c r="B90" s="40"/>
      <c r="C90" s="205" t="s">
        <v>82</v>
      </c>
      <c r="D90" s="205" t="s">
        <v>148</v>
      </c>
      <c r="E90" s="206" t="s">
        <v>2349</v>
      </c>
      <c r="F90" s="207" t="s">
        <v>2350</v>
      </c>
      <c r="G90" s="208" t="s">
        <v>233</v>
      </c>
      <c r="H90" s="209">
        <v>42</v>
      </c>
      <c r="I90" s="210"/>
      <c r="J90" s="211">
        <f>ROUND(I90*H90,2)</f>
        <v>0</v>
      </c>
      <c r="K90" s="207" t="s">
        <v>157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0.00058</v>
      </c>
      <c r="R90" s="214">
        <f>Q90*H90</f>
        <v>0.02436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265</v>
      </c>
      <c r="AT90" s="216" t="s">
        <v>148</v>
      </c>
      <c r="AU90" s="216" t="s">
        <v>82</v>
      </c>
      <c r="AY90" s="18" t="s">
        <v>145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265</v>
      </c>
      <c r="BM90" s="216" t="s">
        <v>2351</v>
      </c>
    </row>
    <row r="91" s="2" customFormat="1">
      <c r="A91" s="39"/>
      <c r="B91" s="40"/>
      <c r="C91" s="41"/>
      <c r="D91" s="218" t="s">
        <v>159</v>
      </c>
      <c r="E91" s="41"/>
      <c r="F91" s="219" t="s">
        <v>2352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159</v>
      </c>
      <c r="AU91" s="18" t="s">
        <v>82</v>
      </c>
    </row>
    <row r="92" s="2" customFormat="1" ht="16.5" customHeight="1">
      <c r="A92" s="39"/>
      <c r="B92" s="40"/>
      <c r="C92" s="205" t="s">
        <v>163</v>
      </c>
      <c r="D92" s="205" t="s">
        <v>148</v>
      </c>
      <c r="E92" s="206" t="s">
        <v>2353</v>
      </c>
      <c r="F92" s="207" t="s">
        <v>2354</v>
      </c>
      <c r="G92" s="208" t="s">
        <v>233</v>
      </c>
      <c r="H92" s="209">
        <v>10</v>
      </c>
      <c r="I92" s="210"/>
      <c r="J92" s="211">
        <f>ROUND(I92*H92,2)</f>
        <v>0</v>
      </c>
      <c r="K92" s="207" t="s">
        <v>157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3.0000000000000001E-05</v>
      </c>
      <c r="R92" s="214">
        <f>Q92*H92</f>
        <v>0.00030000000000000003</v>
      </c>
      <c r="S92" s="214">
        <v>0.00106</v>
      </c>
      <c r="T92" s="215">
        <f>S92*H92</f>
        <v>0.0106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265</v>
      </c>
      <c r="AT92" s="216" t="s">
        <v>148</v>
      </c>
      <c r="AU92" s="216" t="s">
        <v>82</v>
      </c>
      <c r="AY92" s="18" t="s">
        <v>145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265</v>
      </c>
      <c r="BM92" s="216" t="s">
        <v>2355</v>
      </c>
    </row>
    <row r="93" s="2" customFormat="1">
      <c r="A93" s="39"/>
      <c r="B93" s="40"/>
      <c r="C93" s="41"/>
      <c r="D93" s="218" t="s">
        <v>159</v>
      </c>
      <c r="E93" s="41"/>
      <c r="F93" s="219" t="s">
        <v>2356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82</v>
      </c>
    </row>
    <row r="94" s="2" customFormat="1" ht="16.5" customHeight="1">
      <c r="A94" s="39"/>
      <c r="B94" s="40"/>
      <c r="C94" s="205" t="s">
        <v>152</v>
      </c>
      <c r="D94" s="205" t="s">
        <v>148</v>
      </c>
      <c r="E94" s="206" t="s">
        <v>2357</v>
      </c>
      <c r="F94" s="207" t="s">
        <v>2358</v>
      </c>
      <c r="G94" s="208" t="s">
        <v>233</v>
      </c>
      <c r="H94" s="209">
        <v>76</v>
      </c>
      <c r="I94" s="210"/>
      <c r="J94" s="211">
        <f>ROUND(I94*H94,2)</f>
        <v>0</v>
      </c>
      <c r="K94" s="207" t="s">
        <v>157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265</v>
      </c>
      <c r="AT94" s="216" t="s">
        <v>148</v>
      </c>
      <c r="AU94" s="216" t="s">
        <v>82</v>
      </c>
      <c r="AY94" s="18" t="s">
        <v>145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265</v>
      </c>
      <c r="BM94" s="216" t="s">
        <v>2359</v>
      </c>
    </row>
    <row r="95" s="2" customFormat="1">
      <c r="A95" s="39"/>
      <c r="B95" s="40"/>
      <c r="C95" s="41"/>
      <c r="D95" s="218" t="s">
        <v>159</v>
      </c>
      <c r="E95" s="41"/>
      <c r="F95" s="219" t="s">
        <v>2360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82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2361</v>
      </c>
      <c r="G96" s="224"/>
      <c r="H96" s="228">
        <v>76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161</v>
      </c>
      <c r="AU96" s="234" t="s">
        <v>82</v>
      </c>
      <c r="AV96" s="13" t="s">
        <v>82</v>
      </c>
      <c r="AW96" s="13" t="s">
        <v>33</v>
      </c>
      <c r="AX96" s="13" t="s">
        <v>80</v>
      </c>
      <c r="AY96" s="234" t="s">
        <v>145</v>
      </c>
    </row>
    <row r="97" s="2" customFormat="1" ht="33" customHeight="1">
      <c r="A97" s="39"/>
      <c r="B97" s="40"/>
      <c r="C97" s="205" t="s">
        <v>184</v>
      </c>
      <c r="D97" s="205" t="s">
        <v>148</v>
      </c>
      <c r="E97" s="206" t="s">
        <v>2362</v>
      </c>
      <c r="F97" s="207" t="s">
        <v>2363</v>
      </c>
      <c r="G97" s="208" t="s">
        <v>233</v>
      </c>
      <c r="H97" s="209">
        <v>76</v>
      </c>
      <c r="I97" s="210"/>
      <c r="J97" s="211">
        <f>ROUND(I97*H97,2)</f>
        <v>0</v>
      </c>
      <c r="K97" s="207" t="s">
        <v>157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0.00012</v>
      </c>
      <c r="R97" s="214">
        <f>Q97*H97</f>
        <v>0.0091199999999999996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265</v>
      </c>
      <c r="AT97" s="216" t="s">
        <v>148</v>
      </c>
      <c r="AU97" s="216" t="s">
        <v>82</v>
      </c>
      <c r="AY97" s="18" t="s">
        <v>145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265</v>
      </c>
      <c r="BM97" s="216" t="s">
        <v>2364</v>
      </c>
    </row>
    <row r="98" s="2" customFormat="1">
      <c r="A98" s="39"/>
      <c r="B98" s="40"/>
      <c r="C98" s="41"/>
      <c r="D98" s="218" t="s">
        <v>159</v>
      </c>
      <c r="E98" s="41"/>
      <c r="F98" s="219" t="s">
        <v>2365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82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2361</v>
      </c>
      <c r="G99" s="224"/>
      <c r="H99" s="228">
        <v>76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161</v>
      </c>
      <c r="AU99" s="234" t="s">
        <v>82</v>
      </c>
      <c r="AV99" s="13" t="s">
        <v>82</v>
      </c>
      <c r="AW99" s="13" t="s">
        <v>33</v>
      </c>
      <c r="AX99" s="13" t="s">
        <v>80</v>
      </c>
      <c r="AY99" s="234" t="s">
        <v>145</v>
      </c>
    </row>
    <row r="100" s="2" customFormat="1" ht="24.15" customHeight="1">
      <c r="A100" s="39"/>
      <c r="B100" s="40"/>
      <c r="C100" s="205" t="s">
        <v>191</v>
      </c>
      <c r="D100" s="205" t="s">
        <v>148</v>
      </c>
      <c r="E100" s="206" t="s">
        <v>2366</v>
      </c>
      <c r="F100" s="207" t="s">
        <v>2367</v>
      </c>
      <c r="G100" s="208" t="s">
        <v>802</v>
      </c>
      <c r="H100" s="269"/>
      <c r="I100" s="210"/>
      <c r="J100" s="211">
        <f>ROUND(I100*H100,2)</f>
        <v>0</v>
      </c>
      <c r="K100" s="207" t="s">
        <v>157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265</v>
      </c>
      <c r="AT100" s="216" t="s">
        <v>148</v>
      </c>
      <c r="AU100" s="216" t="s">
        <v>82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265</v>
      </c>
      <c r="BM100" s="216" t="s">
        <v>2368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2369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82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2370</v>
      </c>
      <c r="F102" s="203" t="s">
        <v>2371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SUM(P103:P113)</f>
        <v>0</v>
      </c>
      <c r="Q102" s="197"/>
      <c r="R102" s="198">
        <f>SUM(R103:R113)</f>
        <v>0.0071899999999999993</v>
      </c>
      <c r="S102" s="197"/>
      <c r="T102" s="199">
        <f>SUM(T103:T113)</f>
        <v>0.00044999999999999999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82</v>
      </c>
      <c r="AT102" s="201" t="s">
        <v>71</v>
      </c>
      <c r="AU102" s="201" t="s">
        <v>80</v>
      </c>
      <c r="AY102" s="200" t="s">
        <v>145</v>
      </c>
      <c r="BK102" s="202">
        <f>SUM(BK103:BK113)</f>
        <v>0</v>
      </c>
    </row>
    <row r="103" s="2" customFormat="1" ht="16.5" customHeight="1">
      <c r="A103" s="39"/>
      <c r="B103" s="40"/>
      <c r="C103" s="205" t="s">
        <v>200</v>
      </c>
      <c r="D103" s="205" t="s">
        <v>148</v>
      </c>
      <c r="E103" s="206" t="s">
        <v>2372</v>
      </c>
      <c r="F103" s="207" t="s">
        <v>2373</v>
      </c>
      <c r="G103" s="208" t="s">
        <v>226</v>
      </c>
      <c r="H103" s="209">
        <v>1</v>
      </c>
      <c r="I103" s="210"/>
      <c r="J103" s="211">
        <f>ROUND(I103*H103,2)</f>
        <v>0</v>
      </c>
      <c r="K103" s="207" t="s">
        <v>157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9.0000000000000006E-05</v>
      </c>
      <c r="R103" s="214">
        <f>Q103*H103</f>
        <v>9.0000000000000006E-05</v>
      </c>
      <c r="S103" s="214">
        <v>0.00044999999999999999</v>
      </c>
      <c r="T103" s="215">
        <f>S103*H103</f>
        <v>0.00044999999999999999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265</v>
      </c>
      <c r="AT103" s="216" t="s">
        <v>148</v>
      </c>
      <c r="AU103" s="216" t="s">
        <v>82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265</v>
      </c>
      <c r="BM103" s="216" t="s">
        <v>2374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2375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82</v>
      </c>
    </row>
    <row r="105" s="2" customFormat="1" ht="16.5" customHeight="1">
      <c r="A105" s="39"/>
      <c r="B105" s="40"/>
      <c r="C105" s="205" t="s">
        <v>211</v>
      </c>
      <c r="D105" s="205" t="s">
        <v>148</v>
      </c>
      <c r="E105" s="206" t="s">
        <v>2376</v>
      </c>
      <c r="F105" s="207" t="s">
        <v>2377</v>
      </c>
      <c r="G105" s="208" t="s">
        <v>226</v>
      </c>
      <c r="H105" s="209">
        <v>8</v>
      </c>
      <c r="I105" s="210"/>
      <c r="J105" s="211">
        <f>ROUND(I105*H105,2)</f>
        <v>0</v>
      </c>
      <c r="K105" s="207" t="s">
        <v>157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0.00046999999999999999</v>
      </c>
      <c r="R105" s="214">
        <f>Q105*H105</f>
        <v>0.0037599999999999999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265</v>
      </c>
      <c r="AT105" s="216" t="s">
        <v>148</v>
      </c>
      <c r="AU105" s="216" t="s">
        <v>82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265</v>
      </c>
      <c r="BM105" s="216" t="s">
        <v>2378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2379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82</v>
      </c>
    </row>
    <row r="107" s="2" customFormat="1" ht="21.75" customHeight="1">
      <c r="A107" s="39"/>
      <c r="B107" s="40"/>
      <c r="C107" s="205" t="s">
        <v>146</v>
      </c>
      <c r="D107" s="205" t="s">
        <v>148</v>
      </c>
      <c r="E107" s="206" t="s">
        <v>2380</v>
      </c>
      <c r="F107" s="207" t="s">
        <v>2381</v>
      </c>
      <c r="G107" s="208" t="s">
        <v>226</v>
      </c>
      <c r="H107" s="209">
        <v>8</v>
      </c>
      <c r="I107" s="210"/>
      <c r="J107" s="211">
        <f>ROUND(I107*H107,2)</f>
        <v>0</v>
      </c>
      <c r="K107" s="207" t="s">
        <v>157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0.00025999999999999998</v>
      </c>
      <c r="R107" s="214">
        <f>Q107*H107</f>
        <v>0.0020799999999999998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265</v>
      </c>
      <c r="AT107" s="216" t="s">
        <v>148</v>
      </c>
      <c r="AU107" s="216" t="s">
        <v>82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265</v>
      </c>
      <c r="BM107" s="216" t="s">
        <v>2382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2383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82</v>
      </c>
    </row>
    <row r="109" s="2" customFormat="1" ht="21.75" customHeight="1">
      <c r="A109" s="39"/>
      <c r="B109" s="40"/>
      <c r="C109" s="205" t="s">
        <v>223</v>
      </c>
      <c r="D109" s="205" t="s">
        <v>148</v>
      </c>
      <c r="E109" s="206" t="s">
        <v>2384</v>
      </c>
      <c r="F109" s="207" t="s">
        <v>2385</v>
      </c>
      <c r="G109" s="208" t="s">
        <v>226</v>
      </c>
      <c r="H109" s="209">
        <v>8</v>
      </c>
      <c r="I109" s="210"/>
      <c r="J109" s="211">
        <f>ROUND(I109*H109,2)</f>
        <v>0</v>
      </c>
      <c r="K109" s="207" t="s">
        <v>157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0.00013999999999999999</v>
      </c>
      <c r="R109" s="214">
        <f>Q109*H109</f>
        <v>0.0011199999999999999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265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265</v>
      </c>
      <c r="BM109" s="216" t="s">
        <v>2386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2387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82</v>
      </c>
    </row>
    <row r="111" s="2" customFormat="1" ht="16.5" customHeight="1">
      <c r="A111" s="39"/>
      <c r="B111" s="40"/>
      <c r="C111" s="205" t="s">
        <v>230</v>
      </c>
      <c r="D111" s="205" t="s">
        <v>148</v>
      </c>
      <c r="E111" s="206" t="s">
        <v>2388</v>
      </c>
      <c r="F111" s="207" t="s">
        <v>2389</v>
      </c>
      <c r="G111" s="208" t="s">
        <v>226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0.00013999999999999999</v>
      </c>
      <c r="R111" s="214">
        <f>Q111*H111</f>
        <v>0.00013999999999999999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265</v>
      </c>
      <c r="AT111" s="216" t="s">
        <v>148</v>
      </c>
      <c r="AU111" s="216" t="s">
        <v>82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265</v>
      </c>
      <c r="BM111" s="216" t="s">
        <v>2390</v>
      </c>
    </row>
    <row r="112" s="2" customFormat="1" ht="24.15" customHeight="1">
      <c r="A112" s="39"/>
      <c r="B112" s="40"/>
      <c r="C112" s="205" t="s">
        <v>238</v>
      </c>
      <c r="D112" s="205" t="s">
        <v>148</v>
      </c>
      <c r="E112" s="206" t="s">
        <v>2391</v>
      </c>
      <c r="F112" s="207" t="s">
        <v>2392</v>
      </c>
      <c r="G112" s="208" t="s">
        <v>802</v>
      </c>
      <c r="H112" s="269"/>
      <c r="I112" s="210"/>
      <c r="J112" s="211">
        <f>ROUND(I112*H112,2)</f>
        <v>0</v>
      </c>
      <c r="K112" s="207" t="s">
        <v>157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265</v>
      </c>
      <c r="AT112" s="216" t="s">
        <v>148</v>
      </c>
      <c r="AU112" s="216" t="s">
        <v>82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265</v>
      </c>
      <c r="BM112" s="216" t="s">
        <v>2393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2394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82</v>
      </c>
    </row>
    <row r="114" s="12" customFormat="1" ht="22.8" customHeight="1">
      <c r="A114" s="12"/>
      <c r="B114" s="189"/>
      <c r="C114" s="190"/>
      <c r="D114" s="191" t="s">
        <v>71</v>
      </c>
      <c r="E114" s="203" t="s">
        <v>2395</v>
      </c>
      <c r="F114" s="203" t="s">
        <v>2396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SUM(P115:P134)</f>
        <v>0</v>
      </c>
      <c r="Q114" s="197"/>
      <c r="R114" s="198">
        <f>SUM(R115:R134)</f>
        <v>0.24124000000000001</v>
      </c>
      <c r="S114" s="197"/>
      <c r="T114" s="199">
        <f>SUM(T115:T134)</f>
        <v>0.024930000000000001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82</v>
      </c>
      <c r="AT114" s="201" t="s">
        <v>71</v>
      </c>
      <c r="AU114" s="201" t="s">
        <v>80</v>
      </c>
      <c r="AY114" s="200" t="s">
        <v>145</v>
      </c>
      <c r="BK114" s="202">
        <f>SUM(BK115:BK134)</f>
        <v>0</v>
      </c>
    </row>
    <row r="115" s="2" customFormat="1" ht="24.15" customHeight="1">
      <c r="A115" s="39"/>
      <c r="B115" s="40"/>
      <c r="C115" s="205" t="s">
        <v>248</v>
      </c>
      <c r="D115" s="205" t="s">
        <v>148</v>
      </c>
      <c r="E115" s="206" t="s">
        <v>2397</v>
      </c>
      <c r="F115" s="207" t="s">
        <v>2398</v>
      </c>
      <c r="G115" s="208" t="s">
        <v>226</v>
      </c>
      <c r="H115" s="209">
        <v>2</v>
      </c>
      <c r="I115" s="210"/>
      <c r="J115" s="211">
        <f>ROUND(I115*H115,2)</f>
        <v>0</v>
      </c>
      <c r="K115" s="207" t="s">
        <v>157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0.016549999999999999</v>
      </c>
      <c r="R115" s="214">
        <f>Q115*H115</f>
        <v>0.033099999999999997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265</v>
      </c>
      <c r="AT115" s="216" t="s">
        <v>148</v>
      </c>
      <c r="AU115" s="216" t="s">
        <v>82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265</v>
      </c>
      <c r="BM115" s="216" t="s">
        <v>2399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2400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82</v>
      </c>
    </row>
    <row r="117" s="2" customFormat="1" ht="24.15" customHeight="1">
      <c r="A117" s="39"/>
      <c r="B117" s="40"/>
      <c r="C117" s="205" t="s">
        <v>254</v>
      </c>
      <c r="D117" s="205" t="s">
        <v>148</v>
      </c>
      <c r="E117" s="206" t="s">
        <v>2401</v>
      </c>
      <c r="F117" s="207" t="s">
        <v>2402</v>
      </c>
      <c r="G117" s="208" t="s">
        <v>226</v>
      </c>
      <c r="H117" s="209">
        <v>3</v>
      </c>
      <c r="I117" s="210"/>
      <c r="J117" s="211">
        <f>ROUND(I117*H117,2)</f>
        <v>0</v>
      </c>
      <c r="K117" s="207" t="s">
        <v>157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0.01942</v>
      </c>
      <c r="R117" s="214">
        <f>Q117*H117</f>
        <v>0.058259999999999999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265</v>
      </c>
      <c r="AT117" s="216" t="s">
        <v>148</v>
      </c>
      <c r="AU117" s="216" t="s">
        <v>82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265</v>
      </c>
      <c r="BM117" s="216" t="s">
        <v>2403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2404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82</v>
      </c>
    </row>
    <row r="119" s="2" customFormat="1" ht="24.15" customHeight="1">
      <c r="A119" s="39"/>
      <c r="B119" s="40"/>
      <c r="C119" s="205" t="s">
        <v>8</v>
      </c>
      <c r="D119" s="205" t="s">
        <v>148</v>
      </c>
      <c r="E119" s="206" t="s">
        <v>2405</v>
      </c>
      <c r="F119" s="207" t="s">
        <v>2406</v>
      </c>
      <c r="G119" s="208" t="s">
        <v>226</v>
      </c>
      <c r="H119" s="209">
        <v>1</v>
      </c>
      <c r="I119" s="210"/>
      <c r="J119" s="211">
        <f>ROUND(I119*H119,2)</f>
        <v>0</v>
      </c>
      <c r="K119" s="207" t="s">
        <v>157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0.039800000000000002</v>
      </c>
      <c r="R119" s="214">
        <f>Q119*H119</f>
        <v>0.039800000000000002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265</v>
      </c>
      <c r="AT119" s="216" t="s">
        <v>148</v>
      </c>
      <c r="AU119" s="216" t="s">
        <v>82</v>
      </c>
      <c r="AY119" s="18" t="s">
        <v>145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265</v>
      </c>
      <c r="BM119" s="216" t="s">
        <v>2407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2408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82</v>
      </c>
    </row>
    <row r="121" s="2" customFormat="1" ht="24.15" customHeight="1">
      <c r="A121" s="39"/>
      <c r="B121" s="40"/>
      <c r="C121" s="205" t="s">
        <v>265</v>
      </c>
      <c r="D121" s="205" t="s">
        <v>148</v>
      </c>
      <c r="E121" s="206" t="s">
        <v>2409</v>
      </c>
      <c r="F121" s="207" t="s">
        <v>2410</v>
      </c>
      <c r="G121" s="208" t="s">
        <v>226</v>
      </c>
      <c r="H121" s="209">
        <v>2</v>
      </c>
      <c r="I121" s="210"/>
      <c r="J121" s="211">
        <f>ROUND(I121*H121,2)</f>
        <v>0</v>
      </c>
      <c r="K121" s="207" t="s">
        <v>157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0.044499999999999998</v>
      </c>
      <c r="R121" s="214">
        <f>Q121*H121</f>
        <v>0.088999999999999996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265</v>
      </c>
      <c r="AT121" s="216" t="s">
        <v>148</v>
      </c>
      <c r="AU121" s="216" t="s">
        <v>82</v>
      </c>
      <c r="AY121" s="18" t="s">
        <v>145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265</v>
      </c>
      <c r="BM121" s="216" t="s">
        <v>2411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2412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82</v>
      </c>
    </row>
    <row r="123" s="2" customFormat="1" ht="16.5" customHeight="1">
      <c r="A123" s="39"/>
      <c r="B123" s="40"/>
      <c r="C123" s="205" t="s">
        <v>271</v>
      </c>
      <c r="D123" s="205" t="s">
        <v>148</v>
      </c>
      <c r="E123" s="206" t="s">
        <v>2413</v>
      </c>
      <c r="F123" s="207" t="s">
        <v>2414</v>
      </c>
      <c r="G123" s="208" t="s">
        <v>226</v>
      </c>
      <c r="H123" s="209">
        <v>1</v>
      </c>
      <c r="I123" s="210"/>
      <c r="J123" s="211">
        <f>ROUND(I123*H123,2)</f>
        <v>0</v>
      </c>
      <c r="K123" s="207" t="s">
        <v>157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8.0000000000000007E-05</v>
      </c>
      <c r="R123" s="214">
        <f>Q123*H123</f>
        <v>8.0000000000000007E-05</v>
      </c>
      <c r="S123" s="214">
        <v>0.024930000000000001</v>
      </c>
      <c r="T123" s="215">
        <f>S123*H123</f>
        <v>0.024930000000000001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265</v>
      </c>
      <c r="AT123" s="216" t="s">
        <v>148</v>
      </c>
      <c r="AU123" s="216" t="s">
        <v>82</v>
      </c>
      <c r="AY123" s="18" t="s">
        <v>145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265</v>
      </c>
      <c r="BM123" s="216" t="s">
        <v>2415</v>
      </c>
    </row>
    <row r="124" s="2" customFormat="1">
      <c r="A124" s="39"/>
      <c r="B124" s="40"/>
      <c r="C124" s="41"/>
      <c r="D124" s="218" t="s">
        <v>159</v>
      </c>
      <c r="E124" s="41"/>
      <c r="F124" s="219" t="s">
        <v>2416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82</v>
      </c>
    </row>
    <row r="125" s="2" customFormat="1" ht="16.5" customHeight="1">
      <c r="A125" s="39"/>
      <c r="B125" s="40"/>
      <c r="C125" s="205" t="s">
        <v>281</v>
      </c>
      <c r="D125" s="205" t="s">
        <v>148</v>
      </c>
      <c r="E125" s="206" t="s">
        <v>2417</v>
      </c>
      <c r="F125" s="207" t="s">
        <v>2418</v>
      </c>
      <c r="G125" s="208" t="s">
        <v>226</v>
      </c>
      <c r="H125" s="209">
        <v>1</v>
      </c>
      <c r="I125" s="210"/>
      <c r="J125" s="211">
        <f>ROUND(I125*H125,2)</f>
        <v>0</v>
      </c>
      <c r="K125" s="207" t="s">
        <v>157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265</v>
      </c>
      <c r="AT125" s="216" t="s">
        <v>148</v>
      </c>
      <c r="AU125" s="216" t="s">
        <v>82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265</v>
      </c>
      <c r="BM125" s="216" t="s">
        <v>2419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2420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82</v>
      </c>
    </row>
    <row r="127" s="2" customFormat="1" ht="16.5" customHeight="1">
      <c r="A127" s="39"/>
      <c r="B127" s="40"/>
      <c r="C127" s="259" t="s">
        <v>292</v>
      </c>
      <c r="D127" s="259" t="s">
        <v>462</v>
      </c>
      <c r="E127" s="260" t="s">
        <v>2421</v>
      </c>
      <c r="F127" s="261" t="s">
        <v>2422</v>
      </c>
      <c r="G127" s="262" t="s">
        <v>226</v>
      </c>
      <c r="H127" s="263">
        <v>1</v>
      </c>
      <c r="I127" s="264"/>
      <c r="J127" s="265">
        <f>ROUND(I127*H127,2)</f>
        <v>0</v>
      </c>
      <c r="K127" s="261" t="s">
        <v>157</v>
      </c>
      <c r="L127" s="266"/>
      <c r="M127" s="267" t="s">
        <v>19</v>
      </c>
      <c r="N127" s="268" t="s">
        <v>43</v>
      </c>
      <c r="O127" s="85"/>
      <c r="P127" s="214">
        <f>O127*H127</f>
        <v>0</v>
      </c>
      <c r="Q127" s="214">
        <v>0.021000000000000001</v>
      </c>
      <c r="R127" s="214">
        <f>Q127*H127</f>
        <v>0.021000000000000001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556</v>
      </c>
      <c r="AT127" s="216" t="s">
        <v>462</v>
      </c>
      <c r="AU127" s="216" t="s">
        <v>82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265</v>
      </c>
      <c r="BM127" s="216" t="s">
        <v>2423</v>
      </c>
    </row>
    <row r="128" s="2" customFormat="1" ht="16.5" customHeight="1">
      <c r="A128" s="39"/>
      <c r="B128" s="40"/>
      <c r="C128" s="205" t="s">
        <v>299</v>
      </c>
      <c r="D128" s="205" t="s">
        <v>148</v>
      </c>
      <c r="E128" s="206" t="s">
        <v>2424</v>
      </c>
      <c r="F128" s="207" t="s">
        <v>2425</v>
      </c>
      <c r="G128" s="208" t="s">
        <v>226</v>
      </c>
      <c r="H128" s="209">
        <v>33</v>
      </c>
      <c r="I128" s="210"/>
      <c r="J128" s="211">
        <f>ROUND(I128*H128,2)</f>
        <v>0</v>
      </c>
      <c r="K128" s="207" t="s">
        <v>157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265</v>
      </c>
      <c r="AT128" s="216" t="s">
        <v>148</v>
      </c>
      <c r="AU128" s="216" t="s">
        <v>82</v>
      </c>
      <c r="AY128" s="18" t="s">
        <v>145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265</v>
      </c>
      <c r="BM128" s="216" t="s">
        <v>2426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2427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82</v>
      </c>
    </row>
    <row r="130" s="2" customFormat="1" ht="16.5" customHeight="1">
      <c r="A130" s="39"/>
      <c r="B130" s="40"/>
      <c r="C130" s="205" t="s">
        <v>7</v>
      </c>
      <c r="D130" s="205" t="s">
        <v>148</v>
      </c>
      <c r="E130" s="206" t="s">
        <v>2428</v>
      </c>
      <c r="F130" s="207" t="s">
        <v>2429</v>
      </c>
      <c r="G130" s="208" t="s">
        <v>151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265</v>
      </c>
      <c r="AT130" s="216" t="s">
        <v>148</v>
      </c>
      <c r="AU130" s="216" t="s">
        <v>82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265</v>
      </c>
      <c r="BM130" s="216" t="s">
        <v>2430</v>
      </c>
    </row>
    <row r="131" s="2" customFormat="1" ht="24.15" customHeight="1">
      <c r="A131" s="39"/>
      <c r="B131" s="40"/>
      <c r="C131" s="205" t="s">
        <v>315</v>
      </c>
      <c r="D131" s="205" t="s">
        <v>148</v>
      </c>
      <c r="E131" s="206" t="s">
        <v>2431</v>
      </c>
      <c r="F131" s="207" t="s">
        <v>2432</v>
      </c>
      <c r="G131" s="208" t="s">
        <v>251</v>
      </c>
      <c r="H131" s="209">
        <v>0.29799999999999999</v>
      </c>
      <c r="I131" s="210"/>
      <c r="J131" s="211">
        <f>ROUND(I131*H131,2)</f>
        <v>0</v>
      </c>
      <c r="K131" s="207" t="s">
        <v>157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265</v>
      </c>
      <c r="AT131" s="216" t="s">
        <v>148</v>
      </c>
      <c r="AU131" s="216" t="s">
        <v>82</v>
      </c>
      <c r="AY131" s="18" t="s">
        <v>145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265</v>
      </c>
      <c r="BM131" s="216" t="s">
        <v>2433</v>
      </c>
    </row>
    <row r="132" s="2" customFormat="1">
      <c r="A132" s="39"/>
      <c r="B132" s="40"/>
      <c r="C132" s="41"/>
      <c r="D132" s="218" t="s">
        <v>159</v>
      </c>
      <c r="E132" s="41"/>
      <c r="F132" s="219" t="s">
        <v>2434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82</v>
      </c>
    </row>
    <row r="133" s="2" customFormat="1" ht="24.15" customHeight="1">
      <c r="A133" s="39"/>
      <c r="B133" s="40"/>
      <c r="C133" s="205" t="s">
        <v>323</v>
      </c>
      <c r="D133" s="205" t="s">
        <v>148</v>
      </c>
      <c r="E133" s="206" t="s">
        <v>2435</v>
      </c>
      <c r="F133" s="207" t="s">
        <v>2436</v>
      </c>
      <c r="G133" s="208" t="s">
        <v>802</v>
      </c>
      <c r="H133" s="269"/>
      <c r="I133" s="210"/>
      <c r="J133" s="211">
        <f>ROUND(I133*H133,2)</f>
        <v>0</v>
      </c>
      <c r="K133" s="207" t="s">
        <v>157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265</v>
      </c>
      <c r="AT133" s="216" t="s">
        <v>148</v>
      </c>
      <c r="AU133" s="216" t="s">
        <v>82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265</v>
      </c>
      <c r="BM133" s="216" t="s">
        <v>2437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2438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82</v>
      </c>
    </row>
    <row r="135" s="12" customFormat="1" ht="25.92" customHeight="1">
      <c r="A135" s="12"/>
      <c r="B135" s="189"/>
      <c r="C135" s="190"/>
      <c r="D135" s="191" t="s">
        <v>71</v>
      </c>
      <c r="E135" s="192" t="s">
        <v>2174</v>
      </c>
      <c r="F135" s="192" t="s">
        <v>2175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SUM(P136:P137)</f>
        <v>0</v>
      </c>
      <c r="Q135" s="197"/>
      <c r="R135" s="198">
        <f>SUM(R136:R137)</f>
        <v>0</v>
      </c>
      <c r="S135" s="197"/>
      <c r="T135" s="19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152</v>
      </c>
      <c r="AT135" s="201" t="s">
        <v>71</v>
      </c>
      <c r="AU135" s="201" t="s">
        <v>72</v>
      </c>
      <c r="AY135" s="200" t="s">
        <v>145</v>
      </c>
      <c r="BK135" s="202">
        <f>SUM(BK136:BK137)</f>
        <v>0</v>
      </c>
    </row>
    <row r="136" s="2" customFormat="1" ht="21.75" customHeight="1">
      <c r="A136" s="39"/>
      <c r="B136" s="40"/>
      <c r="C136" s="205" t="s">
        <v>330</v>
      </c>
      <c r="D136" s="205" t="s">
        <v>148</v>
      </c>
      <c r="E136" s="206" t="s">
        <v>2176</v>
      </c>
      <c r="F136" s="207" t="s">
        <v>2177</v>
      </c>
      <c r="G136" s="208" t="s">
        <v>1575</v>
      </c>
      <c r="H136" s="209">
        <v>50</v>
      </c>
      <c r="I136" s="210"/>
      <c r="J136" s="211">
        <f>ROUND(I136*H136,2)</f>
        <v>0</v>
      </c>
      <c r="K136" s="207" t="s">
        <v>157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1264</v>
      </c>
      <c r="AT136" s="216" t="s">
        <v>148</v>
      </c>
      <c r="AU136" s="216" t="s">
        <v>80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1264</v>
      </c>
      <c r="BM136" s="216" t="s">
        <v>2439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2179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80</v>
      </c>
    </row>
    <row r="138" s="12" customFormat="1" ht="25.92" customHeight="1">
      <c r="A138" s="12"/>
      <c r="B138" s="189"/>
      <c r="C138" s="190"/>
      <c r="D138" s="191" t="s">
        <v>71</v>
      </c>
      <c r="E138" s="192" t="s">
        <v>1259</v>
      </c>
      <c r="F138" s="192" t="s">
        <v>1260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</f>
        <v>0</v>
      </c>
      <c r="Q138" s="197"/>
      <c r="R138" s="198">
        <f>R139</f>
        <v>0</v>
      </c>
      <c r="S138" s="197"/>
      <c r="T138" s="19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152</v>
      </c>
      <c r="AT138" s="201" t="s">
        <v>71</v>
      </c>
      <c r="AU138" s="201" t="s">
        <v>72</v>
      </c>
      <c r="AY138" s="200" t="s">
        <v>145</v>
      </c>
      <c r="BK138" s="202">
        <f>BK139</f>
        <v>0</v>
      </c>
    </row>
    <row r="139" s="2" customFormat="1" ht="16.5" customHeight="1">
      <c r="A139" s="39"/>
      <c r="B139" s="40"/>
      <c r="C139" s="205" t="s">
        <v>336</v>
      </c>
      <c r="D139" s="205" t="s">
        <v>148</v>
      </c>
      <c r="E139" s="206" t="s">
        <v>2180</v>
      </c>
      <c r="F139" s="207" t="s">
        <v>2440</v>
      </c>
      <c r="G139" s="208" t="s">
        <v>151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70" t="s">
        <v>19</v>
      </c>
      <c r="N139" s="271" t="s">
        <v>43</v>
      </c>
      <c r="O139" s="272"/>
      <c r="P139" s="273">
        <f>O139*H139</f>
        <v>0</v>
      </c>
      <c r="Q139" s="273">
        <v>0</v>
      </c>
      <c r="R139" s="273">
        <f>Q139*H139</f>
        <v>0</v>
      </c>
      <c r="S139" s="273">
        <v>0</v>
      </c>
      <c r="T139" s="27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1264</v>
      </c>
      <c r="AT139" s="216" t="s">
        <v>148</v>
      </c>
      <c r="AU139" s="216" t="s">
        <v>80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1264</v>
      </c>
      <c r="BM139" s="216" t="s">
        <v>2441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+uWNHxtg82shTA7kS3v0EdszdUQWePcpfHPxiricub4EXklymvdfwZbsrNwbrJO8M7mqNjqcGRN9FgEQtkUONQ==" hashValue="gt7zWt9Xq8BwywOF65+CkCjBCK87RyPOJNlCMdd933Gv3XQtA/lluczic/q7+o7PV179e7y0KdnVzpeZWFHMUw==" algorithmName="SHA-512" password="C75F"/>
  <autoFilter ref="C84:K1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1/733223202"/>
    <hyperlink ref="F91" r:id="rId2" display="https://podminky.urs.cz/item/CS_URS_2022_01/733223203"/>
    <hyperlink ref="F93" r:id="rId3" display="https://podminky.urs.cz/item/CS_URS_2022_01/733290801"/>
    <hyperlink ref="F95" r:id="rId4" display="https://podminky.urs.cz/item/CS_URS_2022_01/733291101"/>
    <hyperlink ref="F98" r:id="rId5" display="https://podminky.urs.cz/item/CS_URS_2022_01/733811241"/>
    <hyperlink ref="F101" r:id="rId6" display="https://podminky.urs.cz/item/CS_URS_2022_01/998733201"/>
    <hyperlink ref="F104" r:id="rId7" display="https://podminky.urs.cz/item/CS_URS_2022_01/734200821"/>
    <hyperlink ref="F106" r:id="rId8" display="https://podminky.urs.cz/item/CS_URS_2022_01/734221413"/>
    <hyperlink ref="F108" r:id="rId9" display="https://podminky.urs.cz/item/CS_URS_2022_01/734221545"/>
    <hyperlink ref="F110" r:id="rId10" display="https://podminky.urs.cz/item/CS_URS_2022_01/7342216R"/>
    <hyperlink ref="F113" r:id="rId11" display="https://podminky.urs.cz/item/CS_URS_2022_01/998734201"/>
    <hyperlink ref="F116" r:id="rId12" display="https://podminky.urs.cz/item/CS_URS_2022_01/735151472"/>
    <hyperlink ref="F118" r:id="rId13" display="https://podminky.urs.cz/item/CS_URS_2022_01/735151473"/>
    <hyperlink ref="F120" r:id="rId14" display="https://podminky.urs.cz/item/CS_URS_2022_01/735151495"/>
    <hyperlink ref="F122" r:id="rId15" display="https://podminky.urs.cz/item/CS_URS_2022_01/735151496"/>
    <hyperlink ref="F124" r:id="rId16" display="https://podminky.urs.cz/item/CS_URS_2022_01/735151821"/>
    <hyperlink ref="F126" r:id="rId17" display="https://podminky.urs.cz/item/CS_URS_2022_01/735164511"/>
    <hyperlink ref="F129" r:id="rId18" display="https://podminky.urs.cz/item/CS_URS_2022_01/735191905"/>
    <hyperlink ref="F132" r:id="rId19" display="https://podminky.urs.cz/item/CS_URS_2022_01/735890801"/>
    <hyperlink ref="F134" r:id="rId20" display="https://podminky.urs.cz/item/CS_URS_2022_01/998735201"/>
    <hyperlink ref="F137" r:id="rId21" display="https://podminky.urs.cz/item/CS_URS_2022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2442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35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Univerzita Hradec Králové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Fplan projekty a stavby s. r. o.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ROUND((SUM(BE94:BE175)),  2)</f>
        <v>0</v>
      </c>
      <c r="G33" s="39"/>
      <c r="H33" s="39"/>
      <c r="I33" s="149">
        <v>0.20999999999999999</v>
      </c>
      <c r="J33" s="148">
        <f>ROUND(((SUM(BE94:BE175))*I33),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ROUND((SUM(BF94:BF175)),  2)</f>
        <v>0</v>
      </c>
      <c r="G34" s="39"/>
      <c r="H34" s="39"/>
      <c r="I34" s="149">
        <v>0.14999999999999999</v>
      </c>
      <c r="J34" s="148">
        <f>ROUND(((SUM(BF94:BF175))*I34),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ROUND((SUM(BG94:BG175)),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ROUND((SUM(BH94:BH175)),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ROUND((SUM(BI94:BI175)),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01.4f - Měření a regulace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2443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2444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2445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2446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2447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2448</v>
      </c>
      <c r="E65" s="169"/>
      <c r="F65" s="169"/>
      <c r="G65" s="169"/>
      <c r="H65" s="169"/>
      <c r="I65" s="169"/>
      <c r="J65" s="170">
        <f>J120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2449</v>
      </c>
      <c r="E66" s="175"/>
      <c r="F66" s="175"/>
      <c r="G66" s="175"/>
      <c r="H66" s="175"/>
      <c r="I66" s="175"/>
      <c r="J66" s="176">
        <f>J121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2450</v>
      </c>
      <c r="E67" s="175"/>
      <c r="F67" s="175"/>
      <c r="G67" s="175"/>
      <c r="H67" s="175"/>
      <c r="I67" s="175"/>
      <c r="J67" s="176">
        <f>J143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2451</v>
      </c>
      <c r="E68" s="175"/>
      <c r="F68" s="175"/>
      <c r="G68" s="175"/>
      <c r="H68" s="175"/>
      <c r="I68" s="175"/>
      <c r="J68" s="176">
        <f>J150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2452</v>
      </c>
      <c r="E69" s="169"/>
      <c r="F69" s="169"/>
      <c r="G69" s="169"/>
      <c r="H69" s="169"/>
      <c r="I69" s="169"/>
      <c r="J69" s="170">
        <f>J158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2453</v>
      </c>
      <c r="E70" s="175"/>
      <c r="F70" s="175"/>
      <c r="G70" s="175"/>
      <c r="H70" s="175"/>
      <c r="I70" s="175"/>
      <c r="J70" s="176">
        <f>J159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2454</v>
      </c>
      <c r="E71" s="175"/>
      <c r="F71" s="175"/>
      <c r="G71" s="175"/>
      <c r="H71" s="175"/>
      <c r="I71" s="175"/>
      <c r="J71" s="176">
        <f>J162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2455</v>
      </c>
      <c r="E72" s="175"/>
      <c r="F72" s="175"/>
      <c r="G72" s="175"/>
      <c r="H72" s="175"/>
      <c r="I72" s="175"/>
      <c r="J72" s="176">
        <f>J164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2456</v>
      </c>
      <c r="E73" s="175"/>
      <c r="F73" s="175"/>
      <c r="G73" s="175"/>
      <c r="H73" s="175"/>
      <c r="I73" s="175"/>
      <c r="J73" s="176">
        <f>J171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2457</v>
      </c>
      <c r="E74" s="175"/>
      <c r="F74" s="175"/>
      <c r="G74" s="175"/>
      <c r="H74" s="175"/>
      <c r="I74" s="175"/>
      <c r="J74" s="176">
        <f>J174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130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UHK-Objekt E-Stavební úpravy pracoviště centra terénní archeologie - 1. Etapa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112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01.4f - Měření a regulace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 </v>
      </c>
      <c r="G88" s="41"/>
      <c r="H88" s="41"/>
      <c r="I88" s="33" t="s">
        <v>23</v>
      </c>
      <c r="J88" s="73" t="str">
        <f>IF(J12="","",J12)</f>
        <v>22. 6. 2022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E15</f>
        <v>Univerzita Hradec Králové</v>
      </c>
      <c r="G90" s="41"/>
      <c r="H90" s="41"/>
      <c r="I90" s="33" t="s">
        <v>31</v>
      </c>
      <c r="J90" s="37" t="str">
        <f>E21</f>
        <v>Fplan projekty a stavby s. r. 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34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131</v>
      </c>
      <c r="D93" s="181" t="s">
        <v>57</v>
      </c>
      <c r="E93" s="181" t="s">
        <v>53</v>
      </c>
      <c r="F93" s="181" t="s">
        <v>54</v>
      </c>
      <c r="G93" s="181" t="s">
        <v>132</v>
      </c>
      <c r="H93" s="181" t="s">
        <v>133</v>
      </c>
      <c r="I93" s="181" t="s">
        <v>134</v>
      </c>
      <c r="J93" s="181" t="s">
        <v>116</v>
      </c>
      <c r="K93" s="182" t="s">
        <v>135</v>
      </c>
      <c r="L93" s="183"/>
      <c r="M93" s="93" t="s">
        <v>19</v>
      </c>
      <c r="N93" s="94" t="s">
        <v>42</v>
      </c>
      <c r="O93" s="94" t="s">
        <v>136</v>
      </c>
      <c r="P93" s="94" t="s">
        <v>137</v>
      </c>
      <c r="Q93" s="94" t="s">
        <v>138</v>
      </c>
      <c r="R93" s="94" t="s">
        <v>139</v>
      </c>
      <c r="S93" s="94" t="s">
        <v>140</v>
      </c>
      <c r="T93" s="95" t="s">
        <v>141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142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P95+P120+P158</f>
        <v>0</v>
      </c>
      <c r="Q94" s="97"/>
      <c r="R94" s="186">
        <f>R95+R120+R158</f>
        <v>0</v>
      </c>
      <c r="S94" s="97"/>
      <c r="T94" s="187">
        <f>T95+T120+T158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117</v>
      </c>
      <c r="BK94" s="188">
        <f>BK95+BK120+BK158</f>
        <v>0</v>
      </c>
    </row>
    <row r="95" s="12" customFormat="1" ht="25.92" customHeight="1">
      <c r="A95" s="12"/>
      <c r="B95" s="189"/>
      <c r="C95" s="190"/>
      <c r="D95" s="191" t="s">
        <v>71</v>
      </c>
      <c r="E95" s="192" t="s">
        <v>1282</v>
      </c>
      <c r="F95" s="192" t="s">
        <v>2458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P96+P102+P104+P118</f>
        <v>0</v>
      </c>
      <c r="Q95" s="197"/>
      <c r="R95" s="198">
        <f>R96+R102+R104+R118</f>
        <v>0</v>
      </c>
      <c r="S95" s="197"/>
      <c r="T95" s="199">
        <f>T96+T102+T104+T118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71</v>
      </c>
      <c r="AU95" s="201" t="s">
        <v>72</v>
      </c>
      <c r="AY95" s="200" t="s">
        <v>145</v>
      </c>
      <c r="BK95" s="202">
        <f>BK96+BK102+BK104+BK118</f>
        <v>0</v>
      </c>
    </row>
    <row r="96" s="12" customFormat="1" ht="22.8" customHeight="1">
      <c r="A96" s="12"/>
      <c r="B96" s="189"/>
      <c r="C96" s="190"/>
      <c r="D96" s="191" t="s">
        <v>71</v>
      </c>
      <c r="E96" s="203" t="s">
        <v>713</v>
      </c>
      <c r="F96" s="203" t="s">
        <v>2459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SUM(P97:P101)</f>
        <v>0</v>
      </c>
      <c r="Q96" s="197"/>
      <c r="R96" s="198">
        <f>SUM(R97:R101)</f>
        <v>0</v>
      </c>
      <c r="S96" s="197"/>
      <c r="T96" s="199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80</v>
      </c>
      <c r="AY96" s="200" t="s">
        <v>145</v>
      </c>
      <c r="BK96" s="202">
        <f>SUM(BK97:BK101)</f>
        <v>0</v>
      </c>
    </row>
    <row r="97" s="2" customFormat="1" ht="24.15" customHeight="1">
      <c r="A97" s="39"/>
      <c r="B97" s="40"/>
      <c r="C97" s="205" t="s">
        <v>80</v>
      </c>
      <c r="D97" s="205" t="s">
        <v>148</v>
      </c>
      <c r="E97" s="206" t="s">
        <v>2460</v>
      </c>
      <c r="F97" s="207" t="s">
        <v>2461</v>
      </c>
      <c r="G97" s="208" t="s">
        <v>949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152</v>
      </c>
      <c r="AT97" s="216" t="s">
        <v>148</v>
      </c>
      <c r="AU97" s="216" t="s">
        <v>82</v>
      </c>
      <c r="AY97" s="18" t="s">
        <v>145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152</v>
      </c>
      <c r="BM97" s="216" t="s">
        <v>82</v>
      </c>
    </row>
    <row r="98" s="2" customFormat="1" ht="16.5" customHeight="1">
      <c r="A98" s="39"/>
      <c r="B98" s="40"/>
      <c r="C98" s="205" t="s">
        <v>82</v>
      </c>
      <c r="D98" s="205" t="s">
        <v>148</v>
      </c>
      <c r="E98" s="206" t="s">
        <v>2462</v>
      </c>
      <c r="F98" s="207" t="s">
        <v>2463</v>
      </c>
      <c r="G98" s="208" t="s">
        <v>949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152</v>
      </c>
      <c r="AT98" s="216" t="s">
        <v>148</v>
      </c>
      <c r="AU98" s="216" t="s">
        <v>82</v>
      </c>
      <c r="AY98" s="18" t="s">
        <v>145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152</v>
      </c>
      <c r="BM98" s="216" t="s">
        <v>152</v>
      </c>
    </row>
    <row r="99" s="2" customFormat="1" ht="16.5" customHeight="1">
      <c r="A99" s="39"/>
      <c r="B99" s="40"/>
      <c r="C99" s="205" t="s">
        <v>163</v>
      </c>
      <c r="D99" s="205" t="s">
        <v>148</v>
      </c>
      <c r="E99" s="206" t="s">
        <v>2464</v>
      </c>
      <c r="F99" s="207" t="s">
        <v>2465</v>
      </c>
      <c r="G99" s="208" t="s">
        <v>949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152</v>
      </c>
      <c r="AT99" s="216" t="s">
        <v>148</v>
      </c>
      <c r="AU99" s="216" t="s">
        <v>82</v>
      </c>
      <c r="AY99" s="18" t="s">
        <v>145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152</v>
      </c>
      <c r="BM99" s="216" t="s">
        <v>191</v>
      </c>
    </row>
    <row r="100" s="2" customFormat="1" ht="16.5" customHeight="1">
      <c r="A100" s="39"/>
      <c r="B100" s="40"/>
      <c r="C100" s="205" t="s">
        <v>152</v>
      </c>
      <c r="D100" s="205" t="s">
        <v>148</v>
      </c>
      <c r="E100" s="206" t="s">
        <v>2466</v>
      </c>
      <c r="F100" s="207" t="s">
        <v>2467</v>
      </c>
      <c r="G100" s="208" t="s">
        <v>949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152</v>
      </c>
      <c r="AT100" s="216" t="s">
        <v>148</v>
      </c>
      <c r="AU100" s="216" t="s">
        <v>82</v>
      </c>
      <c r="AY100" s="18" t="s">
        <v>145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152</v>
      </c>
      <c r="BM100" s="216" t="s">
        <v>211</v>
      </c>
    </row>
    <row r="101" s="2" customFormat="1" ht="16.5" customHeight="1">
      <c r="A101" s="39"/>
      <c r="B101" s="40"/>
      <c r="C101" s="205" t="s">
        <v>184</v>
      </c>
      <c r="D101" s="205" t="s">
        <v>148</v>
      </c>
      <c r="E101" s="206" t="s">
        <v>2468</v>
      </c>
      <c r="F101" s="207" t="s">
        <v>2469</v>
      </c>
      <c r="G101" s="208" t="s">
        <v>949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152</v>
      </c>
      <c r="AT101" s="216" t="s">
        <v>148</v>
      </c>
      <c r="AU101" s="216" t="s">
        <v>82</v>
      </c>
      <c r="AY101" s="18" t="s">
        <v>145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152</v>
      </c>
      <c r="BM101" s="216" t="s">
        <v>223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695</v>
      </c>
      <c r="F102" s="203" t="s">
        <v>2470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P103</f>
        <v>0</v>
      </c>
      <c r="Q102" s="197"/>
      <c r="R102" s="198">
        <f>R103</f>
        <v>0</v>
      </c>
      <c r="S102" s="197"/>
      <c r="T102" s="19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80</v>
      </c>
      <c r="AY102" s="200" t="s">
        <v>145</v>
      </c>
      <c r="BK102" s="202">
        <f>BK103</f>
        <v>0</v>
      </c>
    </row>
    <row r="103" s="2" customFormat="1" ht="24.15" customHeight="1">
      <c r="A103" s="39"/>
      <c r="B103" s="40"/>
      <c r="C103" s="205" t="s">
        <v>191</v>
      </c>
      <c r="D103" s="205" t="s">
        <v>148</v>
      </c>
      <c r="E103" s="206" t="s">
        <v>2471</v>
      </c>
      <c r="F103" s="207" t="s">
        <v>2472</v>
      </c>
      <c r="G103" s="208" t="s">
        <v>949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152</v>
      </c>
      <c r="AT103" s="216" t="s">
        <v>148</v>
      </c>
      <c r="AU103" s="216" t="s">
        <v>82</v>
      </c>
      <c r="AY103" s="18" t="s">
        <v>145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152</v>
      </c>
      <c r="BM103" s="216" t="s">
        <v>238</v>
      </c>
    </row>
    <row r="104" s="12" customFormat="1" ht="22.8" customHeight="1">
      <c r="A104" s="12"/>
      <c r="B104" s="189"/>
      <c r="C104" s="190"/>
      <c r="D104" s="191" t="s">
        <v>71</v>
      </c>
      <c r="E104" s="203" t="s">
        <v>696</v>
      </c>
      <c r="F104" s="203" t="s">
        <v>2473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SUM(P105:P117)</f>
        <v>0</v>
      </c>
      <c r="Q104" s="197"/>
      <c r="R104" s="198">
        <f>SUM(R105:R117)</f>
        <v>0</v>
      </c>
      <c r="S104" s="197"/>
      <c r="T104" s="199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80</v>
      </c>
      <c r="AY104" s="200" t="s">
        <v>145</v>
      </c>
      <c r="BK104" s="202">
        <f>SUM(BK105:BK117)</f>
        <v>0</v>
      </c>
    </row>
    <row r="105" s="2" customFormat="1" ht="16.5" customHeight="1">
      <c r="A105" s="39"/>
      <c r="B105" s="40"/>
      <c r="C105" s="205" t="s">
        <v>200</v>
      </c>
      <c r="D105" s="205" t="s">
        <v>148</v>
      </c>
      <c r="E105" s="206" t="s">
        <v>2474</v>
      </c>
      <c r="F105" s="207" t="s">
        <v>2475</v>
      </c>
      <c r="G105" s="208" t="s">
        <v>949</v>
      </c>
      <c r="H105" s="209">
        <v>3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152</v>
      </c>
      <c r="AT105" s="216" t="s">
        <v>148</v>
      </c>
      <c r="AU105" s="216" t="s">
        <v>82</v>
      </c>
      <c r="AY105" s="18" t="s">
        <v>145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152</v>
      </c>
      <c r="BM105" s="216" t="s">
        <v>254</v>
      </c>
    </row>
    <row r="106" s="2" customFormat="1" ht="16.5" customHeight="1">
      <c r="A106" s="39"/>
      <c r="B106" s="40"/>
      <c r="C106" s="205" t="s">
        <v>211</v>
      </c>
      <c r="D106" s="205" t="s">
        <v>148</v>
      </c>
      <c r="E106" s="206" t="s">
        <v>2476</v>
      </c>
      <c r="F106" s="207" t="s">
        <v>2477</v>
      </c>
      <c r="G106" s="208" t="s">
        <v>949</v>
      </c>
      <c r="H106" s="209">
        <v>2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152</v>
      </c>
      <c r="AT106" s="216" t="s">
        <v>148</v>
      </c>
      <c r="AU106" s="216" t="s">
        <v>82</v>
      </c>
      <c r="AY106" s="18" t="s">
        <v>145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152</v>
      </c>
      <c r="BM106" s="216" t="s">
        <v>265</v>
      </c>
    </row>
    <row r="107" s="2" customFormat="1" ht="16.5" customHeight="1">
      <c r="A107" s="39"/>
      <c r="B107" s="40"/>
      <c r="C107" s="205" t="s">
        <v>146</v>
      </c>
      <c r="D107" s="205" t="s">
        <v>148</v>
      </c>
      <c r="E107" s="206" t="s">
        <v>2478</v>
      </c>
      <c r="F107" s="207" t="s">
        <v>2479</v>
      </c>
      <c r="G107" s="208" t="s">
        <v>949</v>
      </c>
      <c r="H107" s="209">
        <v>8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152</v>
      </c>
      <c r="AT107" s="216" t="s">
        <v>148</v>
      </c>
      <c r="AU107" s="216" t="s">
        <v>82</v>
      </c>
      <c r="AY107" s="18" t="s">
        <v>145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152</v>
      </c>
      <c r="BM107" s="216" t="s">
        <v>281</v>
      </c>
    </row>
    <row r="108" s="2" customFormat="1" ht="16.5" customHeight="1">
      <c r="A108" s="39"/>
      <c r="B108" s="40"/>
      <c r="C108" s="205" t="s">
        <v>223</v>
      </c>
      <c r="D108" s="205" t="s">
        <v>148</v>
      </c>
      <c r="E108" s="206" t="s">
        <v>2480</v>
      </c>
      <c r="F108" s="207" t="s">
        <v>2481</v>
      </c>
      <c r="G108" s="208" t="s">
        <v>949</v>
      </c>
      <c r="H108" s="209">
        <v>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152</v>
      </c>
      <c r="AT108" s="216" t="s">
        <v>148</v>
      </c>
      <c r="AU108" s="216" t="s">
        <v>82</v>
      </c>
      <c r="AY108" s="18" t="s">
        <v>145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152</v>
      </c>
      <c r="BM108" s="216" t="s">
        <v>299</v>
      </c>
    </row>
    <row r="109" s="2" customFormat="1" ht="16.5" customHeight="1">
      <c r="A109" s="39"/>
      <c r="B109" s="40"/>
      <c r="C109" s="205" t="s">
        <v>230</v>
      </c>
      <c r="D109" s="205" t="s">
        <v>148</v>
      </c>
      <c r="E109" s="206" t="s">
        <v>2482</v>
      </c>
      <c r="F109" s="207" t="s">
        <v>2483</v>
      </c>
      <c r="G109" s="208" t="s">
        <v>949</v>
      </c>
      <c r="H109" s="209">
        <v>4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152</v>
      </c>
      <c r="AT109" s="216" t="s">
        <v>148</v>
      </c>
      <c r="AU109" s="216" t="s">
        <v>82</v>
      </c>
      <c r="AY109" s="18" t="s">
        <v>145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152</v>
      </c>
      <c r="BM109" s="216" t="s">
        <v>315</v>
      </c>
    </row>
    <row r="110" s="2" customFormat="1" ht="16.5" customHeight="1">
      <c r="A110" s="39"/>
      <c r="B110" s="40"/>
      <c r="C110" s="205" t="s">
        <v>238</v>
      </c>
      <c r="D110" s="205" t="s">
        <v>148</v>
      </c>
      <c r="E110" s="206" t="s">
        <v>2484</v>
      </c>
      <c r="F110" s="207" t="s">
        <v>2485</v>
      </c>
      <c r="G110" s="208" t="s">
        <v>949</v>
      </c>
      <c r="H110" s="209">
        <v>8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152</v>
      </c>
      <c r="AT110" s="216" t="s">
        <v>148</v>
      </c>
      <c r="AU110" s="216" t="s">
        <v>82</v>
      </c>
      <c r="AY110" s="18" t="s">
        <v>145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152</v>
      </c>
      <c r="BM110" s="216" t="s">
        <v>330</v>
      </c>
    </row>
    <row r="111" s="2" customFormat="1" ht="16.5" customHeight="1">
      <c r="A111" s="39"/>
      <c r="B111" s="40"/>
      <c r="C111" s="205" t="s">
        <v>248</v>
      </c>
      <c r="D111" s="205" t="s">
        <v>148</v>
      </c>
      <c r="E111" s="206" t="s">
        <v>2486</v>
      </c>
      <c r="F111" s="207" t="s">
        <v>2487</v>
      </c>
      <c r="G111" s="208" t="s">
        <v>949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152</v>
      </c>
      <c r="AT111" s="216" t="s">
        <v>148</v>
      </c>
      <c r="AU111" s="216" t="s">
        <v>82</v>
      </c>
      <c r="AY111" s="18" t="s">
        <v>145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152</v>
      </c>
      <c r="BM111" s="216" t="s">
        <v>345</v>
      </c>
    </row>
    <row r="112" s="2" customFormat="1" ht="16.5" customHeight="1">
      <c r="A112" s="39"/>
      <c r="B112" s="40"/>
      <c r="C112" s="205" t="s">
        <v>254</v>
      </c>
      <c r="D112" s="205" t="s">
        <v>148</v>
      </c>
      <c r="E112" s="206" t="s">
        <v>2488</v>
      </c>
      <c r="F112" s="207" t="s">
        <v>2489</v>
      </c>
      <c r="G112" s="208" t="s">
        <v>949</v>
      </c>
      <c r="H112" s="209">
        <v>11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152</v>
      </c>
      <c r="AT112" s="216" t="s">
        <v>148</v>
      </c>
      <c r="AU112" s="216" t="s">
        <v>82</v>
      </c>
      <c r="AY112" s="18" t="s">
        <v>145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152</v>
      </c>
      <c r="BM112" s="216" t="s">
        <v>360</v>
      </c>
    </row>
    <row r="113" s="2" customFormat="1" ht="16.5" customHeight="1">
      <c r="A113" s="39"/>
      <c r="B113" s="40"/>
      <c r="C113" s="205" t="s">
        <v>8</v>
      </c>
      <c r="D113" s="205" t="s">
        <v>148</v>
      </c>
      <c r="E113" s="206" t="s">
        <v>2490</v>
      </c>
      <c r="F113" s="207" t="s">
        <v>2491</v>
      </c>
      <c r="G113" s="208" t="s">
        <v>949</v>
      </c>
      <c r="H113" s="209">
        <v>4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152</v>
      </c>
      <c r="AT113" s="216" t="s">
        <v>148</v>
      </c>
      <c r="AU113" s="216" t="s">
        <v>82</v>
      </c>
      <c r="AY113" s="18" t="s">
        <v>145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152</v>
      </c>
      <c r="BM113" s="216" t="s">
        <v>538</v>
      </c>
    </row>
    <row r="114" s="2" customFormat="1" ht="16.5" customHeight="1">
      <c r="A114" s="39"/>
      <c r="B114" s="40"/>
      <c r="C114" s="205" t="s">
        <v>265</v>
      </c>
      <c r="D114" s="205" t="s">
        <v>148</v>
      </c>
      <c r="E114" s="206" t="s">
        <v>2492</v>
      </c>
      <c r="F114" s="207" t="s">
        <v>2493</v>
      </c>
      <c r="G114" s="208" t="s">
        <v>949</v>
      </c>
      <c r="H114" s="209">
        <v>2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152</v>
      </c>
      <c r="AT114" s="216" t="s">
        <v>148</v>
      </c>
      <c r="AU114" s="216" t="s">
        <v>82</v>
      </c>
      <c r="AY114" s="18" t="s">
        <v>145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152</v>
      </c>
      <c r="BM114" s="216" t="s">
        <v>556</v>
      </c>
    </row>
    <row r="115" s="2" customFormat="1" ht="16.5" customHeight="1">
      <c r="A115" s="39"/>
      <c r="B115" s="40"/>
      <c r="C115" s="205" t="s">
        <v>271</v>
      </c>
      <c r="D115" s="205" t="s">
        <v>148</v>
      </c>
      <c r="E115" s="206" t="s">
        <v>2494</v>
      </c>
      <c r="F115" s="207" t="s">
        <v>2495</v>
      </c>
      <c r="G115" s="208" t="s">
        <v>949</v>
      </c>
      <c r="H115" s="209">
        <v>3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152</v>
      </c>
      <c r="AT115" s="216" t="s">
        <v>148</v>
      </c>
      <c r="AU115" s="216" t="s">
        <v>82</v>
      </c>
      <c r="AY115" s="18" t="s">
        <v>145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152</v>
      </c>
      <c r="BM115" s="216" t="s">
        <v>569</v>
      </c>
    </row>
    <row r="116" s="2" customFormat="1" ht="16.5" customHeight="1">
      <c r="A116" s="39"/>
      <c r="B116" s="40"/>
      <c r="C116" s="205" t="s">
        <v>281</v>
      </c>
      <c r="D116" s="205" t="s">
        <v>148</v>
      </c>
      <c r="E116" s="206" t="s">
        <v>2496</v>
      </c>
      <c r="F116" s="207" t="s">
        <v>2497</v>
      </c>
      <c r="G116" s="208" t="s">
        <v>949</v>
      </c>
      <c r="H116" s="209">
        <v>15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152</v>
      </c>
      <c r="AT116" s="216" t="s">
        <v>148</v>
      </c>
      <c r="AU116" s="216" t="s">
        <v>82</v>
      </c>
      <c r="AY116" s="18" t="s">
        <v>145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152</v>
      </c>
      <c r="BM116" s="216" t="s">
        <v>582</v>
      </c>
    </row>
    <row r="117" s="2" customFormat="1" ht="16.5" customHeight="1">
      <c r="A117" s="39"/>
      <c r="B117" s="40"/>
      <c r="C117" s="205" t="s">
        <v>292</v>
      </c>
      <c r="D117" s="205" t="s">
        <v>148</v>
      </c>
      <c r="E117" s="206" t="s">
        <v>2498</v>
      </c>
      <c r="F117" s="207" t="s">
        <v>2499</v>
      </c>
      <c r="G117" s="208" t="s">
        <v>949</v>
      </c>
      <c r="H117" s="209">
        <v>2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152</v>
      </c>
      <c r="AT117" s="216" t="s">
        <v>148</v>
      </c>
      <c r="AU117" s="216" t="s">
        <v>82</v>
      </c>
      <c r="AY117" s="18" t="s">
        <v>145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152</v>
      </c>
      <c r="BM117" s="216" t="s">
        <v>606</v>
      </c>
    </row>
    <row r="118" s="12" customFormat="1" ht="22.8" customHeight="1">
      <c r="A118" s="12"/>
      <c r="B118" s="189"/>
      <c r="C118" s="190"/>
      <c r="D118" s="191" t="s">
        <v>71</v>
      </c>
      <c r="E118" s="203" t="s">
        <v>698</v>
      </c>
      <c r="F118" s="203" t="s">
        <v>2500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P119</f>
        <v>0</v>
      </c>
      <c r="Q118" s="197"/>
      <c r="R118" s="198">
        <f>R119</f>
        <v>0</v>
      </c>
      <c r="S118" s="197"/>
      <c r="T118" s="199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71</v>
      </c>
      <c r="AU118" s="201" t="s">
        <v>80</v>
      </c>
      <c r="AY118" s="200" t="s">
        <v>145</v>
      </c>
      <c r="BK118" s="202">
        <f>BK119</f>
        <v>0</v>
      </c>
    </row>
    <row r="119" s="2" customFormat="1" ht="16.5" customHeight="1">
      <c r="A119" s="39"/>
      <c r="B119" s="40"/>
      <c r="C119" s="205" t="s">
        <v>299</v>
      </c>
      <c r="D119" s="205" t="s">
        <v>148</v>
      </c>
      <c r="E119" s="206" t="s">
        <v>2501</v>
      </c>
      <c r="F119" s="207" t="s">
        <v>2502</v>
      </c>
      <c r="G119" s="208" t="s">
        <v>949</v>
      </c>
      <c r="H119" s="209">
        <v>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152</v>
      </c>
      <c r="AT119" s="216" t="s">
        <v>148</v>
      </c>
      <c r="AU119" s="216" t="s">
        <v>82</v>
      </c>
      <c r="AY119" s="18" t="s">
        <v>145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152</v>
      </c>
      <c r="BM119" s="216" t="s">
        <v>624</v>
      </c>
    </row>
    <row r="120" s="12" customFormat="1" ht="25.92" customHeight="1">
      <c r="A120" s="12"/>
      <c r="B120" s="189"/>
      <c r="C120" s="190"/>
      <c r="D120" s="191" t="s">
        <v>71</v>
      </c>
      <c r="E120" s="192" t="s">
        <v>964</v>
      </c>
      <c r="F120" s="192" t="s">
        <v>2503</v>
      </c>
      <c r="G120" s="190"/>
      <c r="H120" s="190"/>
      <c r="I120" s="193"/>
      <c r="J120" s="194">
        <f>BK120</f>
        <v>0</v>
      </c>
      <c r="K120" s="190"/>
      <c r="L120" s="195"/>
      <c r="M120" s="196"/>
      <c r="N120" s="197"/>
      <c r="O120" s="197"/>
      <c r="P120" s="198">
        <f>P121+P143+P150</f>
        <v>0</v>
      </c>
      <c r="Q120" s="197"/>
      <c r="R120" s="198">
        <f>R121+R143+R150</f>
        <v>0</v>
      </c>
      <c r="S120" s="197"/>
      <c r="T120" s="199">
        <f>T121+T143+T150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72</v>
      </c>
      <c r="AY120" s="200" t="s">
        <v>145</v>
      </c>
      <c r="BK120" s="202">
        <f>BK121+BK143+BK150</f>
        <v>0</v>
      </c>
    </row>
    <row r="121" s="12" customFormat="1" ht="22.8" customHeight="1">
      <c r="A121" s="12"/>
      <c r="B121" s="189"/>
      <c r="C121" s="190"/>
      <c r="D121" s="191" t="s">
        <v>71</v>
      </c>
      <c r="E121" s="203" t="s">
        <v>969</v>
      </c>
      <c r="F121" s="203" t="s">
        <v>2504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SUM(P122:P142)</f>
        <v>0</v>
      </c>
      <c r="Q121" s="197"/>
      <c r="R121" s="198">
        <f>SUM(R122:R142)</f>
        <v>0</v>
      </c>
      <c r="S121" s="197"/>
      <c r="T121" s="199">
        <f>SUM(T122:T142)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80</v>
      </c>
      <c r="AT121" s="201" t="s">
        <v>71</v>
      </c>
      <c r="AU121" s="201" t="s">
        <v>80</v>
      </c>
      <c r="AY121" s="200" t="s">
        <v>145</v>
      </c>
      <c r="BK121" s="202">
        <f>SUM(BK122:BK142)</f>
        <v>0</v>
      </c>
    </row>
    <row r="122" s="2" customFormat="1" ht="16.5" customHeight="1">
      <c r="A122" s="39"/>
      <c r="B122" s="40"/>
      <c r="C122" s="205" t="s">
        <v>7</v>
      </c>
      <c r="D122" s="205" t="s">
        <v>148</v>
      </c>
      <c r="E122" s="206" t="s">
        <v>2505</v>
      </c>
      <c r="F122" s="207" t="s">
        <v>2506</v>
      </c>
      <c r="G122" s="208" t="s">
        <v>233</v>
      </c>
      <c r="H122" s="209">
        <v>65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152</v>
      </c>
      <c r="AT122" s="216" t="s">
        <v>148</v>
      </c>
      <c r="AU122" s="216" t="s">
        <v>82</v>
      </c>
      <c r="AY122" s="18" t="s">
        <v>145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152</v>
      </c>
      <c r="BM122" s="216" t="s">
        <v>643</v>
      </c>
    </row>
    <row r="123" s="2" customFormat="1" ht="16.5" customHeight="1">
      <c r="A123" s="39"/>
      <c r="B123" s="40"/>
      <c r="C123" s="205" t="s">
        <v>315</v>
      </c>
      <c r="D123" s="205" t="s">
        <v>148</v>
      </c>
      <c r="E123" s="206" t="s">
        <v>2507</v>
      </c>
      <c r="F123" s="207" t="s">
        <v>2508</v>
      </c>
      <c r="G123" s="208" t="s">
        <v>233</v>
      </c>
      <c r="H123" s="209">
        <v>992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152</v>
      </c>
      <c r="AT123" s="216" t="s">
        <v>148</v>
      </c>
      <c r="AU123" s="216" t="s">
        <v>82</v>
      </c>
      <c r="AY123" s="18" t="s">
        <v>145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152</v>
      </c>
      <c r="BM123" s="216" t="s">
        <v>656</v>
      </c>
    </row>
    <row r="124" s="2" customFormat="1" ht="16.5" customHeight="1">
      <c r="A124" s="39"/>
      <c r="B124" s="40"/>
      <c r="C124" s="205" t="s">
        <v>323</v>
      </c>
      <c r="D124" s="205" t="s">
        <v>148</v>
      </c>
      <c r="E124" s="206" t="s">
        <v>2509</v>
      </c>
      <c r="F124" s="207" t="s">
        <v>2508</v>
      </c>
      <c r="G124" s="208" t="s">
        <v>233</v>
      </c>
      <c r="H124" s="209">
        <v>331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152</v>
      </c>
      <c r="AT124" s="216" t="s">
        <v>148</v>
      </c>
      <c r="AU124" s="216" t="s">
        <v>82</v>
      </c>
      <c r="AY124" s="18" t="s">
        <v>145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152</v>
      </c>
      <c r="BM124" s="216" t="s">
        <v>667</v>
      </c>
    </row>
    <row r="125" s="2" customFormat="1" ht="16.5" customHeight="1">
      <c r="A125" s="39"/>
      <c r="B125" s="40"/>
      <c r="C125" s="205" t="s">
        <v>330</v>
      </c>
      <c r="D125" s="205" t="s">
        <v>148</v>
      </c>
      <c r="E125" s="206" t="s">
        <v>2510</v>
      </c>
      <c r="F125" s="207" t="s">
        <v>2511</v>
      </c>
      <c r="G125" s="208" t="s">
        <v>233</v>
      </c>
      <c r="H125" s="209">
        <v>1106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152</v>
      </c>
      <c r="AT125" s="216" t="s">
        <v>148</v>
      </c>
      <c r="AU125" s="216" t="s">
        <v>82</v>
      </c>
      <c r="AY125" s="18" t="s">
        <v>145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152</v>
      </c>
      <c r="BM125" s="216" t="s">
        <v>677</v>
      </c>
    </row>
    <row r="126" s="2" customFormat="1" ht="16.5" customHeight="1">
      <c r="A126" s="39"/>
      <c r="B126" s="40"/>
      <c r="C126" s="205" t="s">
        <v>336</v>
      </c>
      <c r="D126" s="205" t="s">
        <v>148</v>
      </c>
      <c r="E126" s="206" t="s">
        <v>2512</v>
      </c>
      <c r="F126" s="207" t="s">
        <v>2513</v>
      </c>
      <c r="G126" s="208" t="s">
        <v>233</v>
      </c>
      <c r="H126" s="209">
        <v>293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152</v>
      </c>
      <c r="AT126" s="216" t="s">
        <v>148</v>
      </c>
      <c r="AU126" s="216" t="s">
        <v>82</v>
      </c>
      <c r="AY126" s="18" t="s">
        <v>145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152</v>
      </c>
      <c r="BM126" s="216" t="s">
        <v>690</v>
      </c>
    </row>
    <row r="127" s="2" customFormat="1" ht="16.5" customHeight="1">
      <c r="A127" s="39"/>
      <c r="B127" s="40"/>
      <c r="C127" s="205" t="s">
        <v>345</v>
      </c>
      <c r="D127" s="205" t="s">
        <v>148</v>
      </c>
      <c r="E127" s="206" t="s">
        <v>2514</v>
      </c>
      <c r="F127" s="207" t="s">
        <v>2515</v>
      </c>
      <c r="G127" s="208" t="s">
        <v>233</v>
      </c>
      <c r="H127" s="209">
        <v>110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152</v>
      </c>
      <c r="AT127" s="216" t="s">
        <v>148</v>
      </c>
      <c r="AU127" s="216" t="s">
        <v>82</v>
      </c>
      <c r="AY127" s="18" t="s">
        <v>145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152</v>
      </c>
      <c r="BM127" s="216" t="s">
        <v>704</v>
      </c>
    </row>
    <row r="128" s="2" customFormat="1" ht="16.5" customHeight="1">
      <c r="A128" s="39"/>
      <c r="B128" s="40"/>
      <c r="C128" s="205" t="s">
        <v>351</v>
      </c>
      <c r="D128" s="205" t="s">
        <v>148</v>
      </c>
      <c r="E128" s="206" t="s">
        <v>2516</v>
      </c>
      <c r="F128" s="207" t="s">
        <v>2517</v>
      </c>
      <c r="G128" s="208" t="s">
        <v>233</v>
      </c>
      <c r="H128" s="209">
        <v>97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152</v>
      </c>
      <c r="AT128" s="216" t="s">
        <v>148</v>
      </c>
      <c r="AU128" s="216" t="s">
        <v>82</v>
      </c>
      <c r="AY128" s="18" t="s">
        <v>145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152</v>
      </c>
      <c r="BM128" s="216" t="s">
        <v>356</v>
      </c>
    </row>
    <row r="129" s="2" customFormat="1" ht="16.5" customHeight="1">
      <c r="A129" s="39"/>
      <c r="B129" s="40"/>
      <c r="C129" s="205" t="s">
        <v>360</v>
      </c>
      <c r="D129" s="205" t="s">
        <v>148</v>
      </c>
      <c r="E129" s="206" t="s">
        <v>2518</v>
      </c>
      <c r="F129" s="207" t="s">
        <v>2519</v>
      </c>
      <c r="G129" s="208" t="s">
        <v>233</v>
      </c>
      <c r="H129" s="209">
        <v>104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152</v>
      </c>
      <c r="AT129" s="216" t="s">
        <v>148</v>
      </c>
      <c r="AU129" s="216" t="s">
        <v>82</v>
      </c>
      <c r="AY129" s="18" t="s">
        <v>145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152</v>
      </c>
      <c r="BM129" s="216" t="s">
        <v>723</v>
      </c>
    </row>
    <row r="130" s="2" customFormat="1" ht="16.5" customHeight="1">
      <c r="A130" s="39"/>
      <c r="B130" s="40"/>
      <c r="C130" s="205" t="s">
        <v>531</v>
      </c>
      <c r="D130" s="205" t="s">
        <v>148</v>
      </c>
      <c r="E130" s="206" t="s">
        <v>2520</v>
      </c>
      <c r="F130" s="207" t="s">
        <v>2521</v>
      </c>
      <c r="G130" s="208" t="s">
        <v>233</v>
      </c>
      <c r="H130" s="209">
        <v>20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152</v>
      </c>
      <c r="AT130" s="216" t="s">
        <v>148</v>
      </c>
      <c r="AU130" s="216" t="s">
        <v>82</v>
      </c>
      <c r="AY130" s="18" t="s">
        <v>145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152</v>
      </c>
      <c r="BM130" s="216" t="s">
        <v>733</v>
      </c>
    </row>
    <row r="131" s="2" customFormat="1" ht="16.5" customHeight="1">
      <c r="A131" s="39"/>
      <c r="B131" s="40"/>
      <c r="C131" s="205" t="s">
        <v>538</v>
      </c>
      <c r="D131" s="205" t="s">
        <v>148</v>
      </c>
      <c r="E131" s="206" t="s">
        <v>2522</v>
      </c>
      <c r="F131" s="207" t="s">
        <v>2523</v>
      </c>
      <c r="G131" s="208" t="s">
        <v>233</v>
      </c>
      <c r="H131" s="209">
        <v>15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152</v>
      </c>
      <c r="AT131" s="216" t="s">
        <v>148</v>
      </c>
      <c r="AU131" s="216" t="s">
        <v>82</v>
      </c>
      <c r="AY131" s="18" t="s">
        <v>145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152</v>
      </c>
      <c r="BM131" s="216" t="s">
        <v>237</v>
      </c>
    </row>
    <row r="132" s="2" customFormat="1" ht="16.5" customHeight="1">
      <c r="A132" s="39"/>
      <c r="B132" s="40"/>
      <c r="C132" s="205" t="s">
        <v>549</v>
      </c>
      <c r="D132" s="205" t="s">
        <v>148</v>
      </c>
      <c r="E132" s="206" t="s">
        <v>2524</v>
      </c>
      <c r="F132" s="207" t="s">
        <v>2525</v>
      </c>
      <c r="G132" s="208" t="s">
        <v>233</v>
      </c>
      <c r="H132" s="209">
        <v>25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152</v>
      </c>
      <c r="AT132" s="216" t="s">
        <v>148</v>
      </c>
      <c r="AU132" s="216" t="s">
        <v>82</v>
      </c>
      <c r="AY132" s="18" t="s">
        <v>145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152</v>
      </c>
      <c r="BM132" s="216" t="s">
        <v>751</v>
      </c>
    </row>
    <row r="133" s="2" customFormat="1" ht="16.5" customHeight="1">
      <c r="A133" s="39"/>
      <c r="B133" s="40"/>
      <c r="C133" s="205" t="s">
        <v>556</v>
      </c>
      <c r="D133" s="205" t="s">
        <v>148</v>
      </c>
      <c r="E133" s="206" t="s">
        <v>2526</v>
      </c>
      <c r="F133" s="207" t="s">
        <v>2527</v>
      </c>
      <c r="G133" s="208" t="s">
        <v>233</v>
      </c>
      <c r="H133" s="209">
        <v>20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152</v>
      </c>
      <c r="AT133" s="216" t="s">
        <v>148</v>
      </c>
      <c r="AU133" s="216" t="s">
        <v>82</v>
      </c>
      <c r="AY133" s="18" t="s">
        <v>145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152</v>
      </c>
      <c r="BM133" s="216" t="s">
        <v>763</v>
      </c>
    </row>
    <row r="134" s="2" customFormat="1" ht="16.5" customHeight="1">
      <c r="A134" s="39"/>
      <c r="B134" s="40"/>
      <c r="C134" s="205" t="s">
        <v>563</v>
      </c>
      <c r="D134" s="205" t="s">
        <v>148</v>
      </c>
      <c r="E134" s="206" t="s">
        <v>2528</v>
      </c>
      <c r="F134" s="207" t="s">
        <v>2529</v>
      </c>
      <c r="G134" s="208" t="s">
        <v>233</v>
      </c>
      <c r="H134" s="209">
        <v>10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152</v>
      </c>
      <c r="AT134" s="216" t="s">
        <v>148</v>
      </c>
      <c r="AU134" s="216" t="s">
        <v>82</v>
      </c>
      <c r="AY134" s="18" t="s">
        <v>145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152</v>
      </c>
      <c r="BM134" s="216" t="s">
        <v>774</v>
      </c>
    </row>
    <row r="135" s="2" customFormat="1" ht="16.5" customHeight="1">
      <c r="A135" s="39"/>
      <c r="B135" s="40"/>
      <c r="C135" s="205" t="s">
        <v>569</v>
      </c>
      <c r="D135" s="205" t="s">
        <v>148</v>
      </c>
      <c r="E135" s="206" t="s">
        <v>2530</v>
      </c>
      <c r="F135" s="207" t="s">
        <v>2531</v>
      </c>
      <c r="G135" s="208" t="s">
        <v>233</v>
      </c>
      <c r="H135" s="209">
        <v>20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152</v>
      </c>
      <c r="AT135" s="216" t="s">
        <v>148</v>
      </c>
      <c r="AU135" s="216" t="s">
        <v>82</v>
      </c>
      <c r="AY135" s="18" t="s">
        <v>145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152</v>
      </c>
      <c r="BM135" s="216" t="s">
        <v>335</v>
      </c>
    </row>
    <row r="136" s="2" customFormat="1" ht="16.5" customHeight="1">
      <c r="A136" s="39"/>
      <c r="B136" s="40"/>
      <c r="C136" s="205" t="s">
        <v>574</v>
      </c>
      <c r="D136" s="205" t="s">
        <v>148</v>
      </c>
      <c r="E136" s="206" t="s">
        <v>2532</v>
      </c>
      <c r="F136" s="207" t="s">
        <v>2533</v>
      </c>
      <c r="G136" s="208" t="s">
        <v>233</v>
      </c>
      <c r="H136" s="209">
        <v>80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152</v>
      </c>
      <c r="AT136" s="216" t="s">
        <v>148</v>
      </c>
      <c r="AU136" s="216" t="s">
        <v>82</v>
      </c>
      <c r="AY136" s="18" t="s">
        <v>145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152</v>
      </c>
      <c r="BM136" s="216" t="s">
        <v>787</v>
      </c>
    </row>
    <row r="137" s="2" customFormat="1" ht="16.5" customHeight="1">
      <c r="A137" s="39"/>
      <c r="B137" s="40"/>
      <c r="C137" s="205" t="s">
        <v>582</v>
      </c>
      <c r="D137" s="205" t="s">
        <v>148</v>
      </c>
      <c r="E137" s="206" t="s">
        <v>2534</v>
      </c>
      <c r="F137" s="207" t="s">
        <v>2535</v>
      </c>
      <c r="G137" s="208" t="s">
        <v>233</v>
      </c>
      <c r="H137" s="209">
        <v>180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152</v>
      </c>
      <c r="AT137" s="216" t="s">
        <v>148</v>
      </c>
      <c r="AU137" s="216" t="s">
        <v>82</v>
      </c>
      <c r="AY137" s="18" t="s">
        <v>145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152</v>
      </c>
      <c r="BM137" s="216" t="s">
        <v>795</v>
      </c>
    </row>
    <row r="138" s="2" customFormat="1" ht="16.5" customHeight="1">
      <c r="A138" s="39"/>
      <c r="B138" s="40"/>
      <c r="C138" s="205" t="s">
        <v>591</v>
      </c>
      <c r="D138" s="205" t="s">
        <v>148</v>
      </c>
      <c r="E138" s="206" t="s">
        <v>2536</v>
      </c>
      <c r="F138" s="207" t="s">
        <v>2537</v>
      </c>
      <c r="G138" s="208" t="s">
        <v>233</v>
      </c>
      <c r="H138" s="209">
        <v>90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152</v>
      </c>
      <c r="AT138" s="216" t="s">
        <v>148</v>
      </c>
      <c r="AU138" s="216" t="s">
        <v>82</v>
      </c>
      <c r="AY138" s="18" t="s">
        <v>145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152</v>
      </c>
      <c r="BM138" s="216" t="s">
        <v>807</v>
      </c>
    </row>
    <row r="139" s="2" customFormat="1" ht="16.5" customHeight="1">
      <c r="A139" s="39"/>
      <c r="B139" s="40"/>
      <c r="C139" s="205" t="s">
        <v>606</v>
      </c>
      <c r="D139" s="205" t="s">
        <v>148</v>
      </c>
      <c r="E139" s="206" t="s">
        <v>2538</v>
      </c>
      <c r="F139" s="207" t="s">
        <v>2539</v>
      </c>
      <c r="G139" s="208" t="s">
        <v>233</v>
      </c>
      <c r="H139" s="209">
        <v>30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152</v>
      </c>
      <c r="AT139" s="216" t="s">
        <v>148</v>
      </c>
      <c r="AU139" s="216" t="s">
        <v>82</v>
      </c>
      <c r="AY139" s="18" t="s">
        <v>145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152</v>
      </c>
      <c r="BM139" s="216" t="s">
        <v>818</v>
      </c>
    </row>
    <row r="140" s="2" customFormat="1" ht="16.5" customHeight="1">
      <c r="A140" s="39"/>
      <c r="B140" s="40"/>
      <c r="C140" s="205" t="s">
        <v>619</v>
      </c>
      <c r="D140" s="205" t="s">
        <v>148</v>
      </c>
      <c r="E140" s="206" t="s">
        <v>2540</v>
      </c>
      <c r="F140" s="207" t="s">
        <v>2541</v>
      </c>
      <c r="G140" s="208" t="s">
        <v>233</v>
      </c>
      <c r="H140" s="209">
        <v>180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152</v>
      </c>
      <c r="AT140" s="216" t="s">
        <v>148</v>
      </c>
      <c r="AU140" s="216" t="s">
        <v>82</v>
      </c>
      <c r="AY140" s="18" t="s">
        <v>145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152</v>
      </c>
      <c r="BM140" s="216" t="s">
        <v>830</v>
      </c>
    </row>
    <row r="141" s="2" customFormat="1" ht="16.5" customHeight="1">
      <c r="A141" s="39"/>
      <c r="B141" s="40"/>
      <c r="C141" s="205" t="s">
        <v>624</v>
      </c>
      <c r="D141" s="205" t="s">
        <v>148</v>
      </c>
      <c r="E141" s="206" t="s">
        <v>2542</v>
      </c>
      <c r="F141" s="207" t="s">
        <v>2543</v>
      </c>
      <c r="G141" s="208" t="s">
        <v>949</v>
      </c>
      <c r="H141" s="209">
        <v>5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152</v>
      </c>
      <c r="AT141" s="216" t="s">
        <v>148</v>
      </c>
      <c r="AU141" s="216" t="s">
        <v>82</v>
      </c>
      <c r="AY141" s="18" t="s">
        <v>145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152</v>
      </c>
      <c r="BM141" s="216" t="s">
        <v>841</v>
      </c>
    </row>
    <row r="142" s="2" customFormat="1" ht="16.5" customHeight="1">
      <c r="A142" s="39"/>
      <c r="B142" s="40"/>
      <c r="C142" s="205" t="s">
        <v>634</v>
      </c>
      <c r="D142" s="205" t="s">
        <v>148</v>
      </c>
      <c r="E142" s="206" t="s">
        <v>2544</v>
      </c>
      <c r="F142" s="207" t="s">
        <v>2545</v>
      </c>
      <c r="G142" s="208" t="s">
        <v>151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152</v>
      </c>
      <c r="AT142" s="216" t="s">
        <v>148</v>
      </c>
      <c r="AU142" s="216" t="s">
        <v>82</v>
      </c>
      <c r="AY142" s="18" t="s">
        <v>145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152</v>
      </c>
      <c r="BM142" s="216" t="s">
        <v>853</v>
      </c>
    </row>
    <row r="143" s="12" customFormat="1" ht="22.8" customHeight="1">
      <c r="A143" s="12"/>
      <c r="B143" s="189"/>
      <c r="C143" s="190"/>
      <c r="D143" s="191" t="s">
        <v>71</v>
      </c>
      <c r="E143" s="203" t="s">
        <v>974</v>
      </c>
      <c r="F143" s="203" t="s">
        <v>2546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SUM(P144:P149)</f>
        <v>0</v>
      </c>
      <c r="Q143" s="197"/>
      <c r="R143" s="198">
        <f>SUM(R144:R149)</f>
        <v>0</v>
      </c>
      <c r="S143" s="197"/>
      <c r="T143" s="199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80</v>
      </c>
      <c r="AT143" s="201" t="s">
        <v>71</v>
      </c>
      <c r="AU143" s="201" t="s">
        <v>80</v>
      </c>
      <c r="AY143" s="200" t="s">
        <v>145</v>
      </c>
      <c r="BK143" s="202">
        <f>SUM(BK144:BK149)</f>
        <v>0</v>
      </c>
    </row>
    <row r="144" s="2" customFormat="1" ht="16.5" customHeight="1">
      <c r="A144" s="39"/>
      <c r="B144" s="40"/>
      <c r="C144" s="205" t="s">
        <v>643</v>
      </c>
      <c r="D144" s="205" t="s">
        <v>148</v>
      </c>
      <c r="E144" s="206" t="s">
        <v>2547</v>
      </c>
      <c r="F144" s="207" t="s">
        <v>2548</v>
      </c>
      <c r="G144" s="208" t="s">
        <v>233</v>
      </c>
      <c r="H144" s="209">
        <v>3098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152</v>
      </c>
      <c r="AT144" s="216" t="s">
        <v>148</v>
      </c>
      <c r="AU144" s="216" t="s">
        <v>82</v>
      </c>
      <c r="AY144" s="18" t="s">
        <v>145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152</v>
      </c>
      <c r="BM144" s="216" t="s">
        <v>865</v>
      </c>
    </row>
    <row r="145" s="2" customFormat="1" ht="16.5" customHeight="1">
      <c r="A145" s="39"/>
      <c r="B145" s="40"/>
      <c r="C145" s="205" t="s">
        <v>649</v>
      </c>
      <c r="D145" s="205" t="s">
        <v>148</v>
      </c>
      <c r="E145" s="206" t="s">
        <v>2549</v>
      </c>
      <c r="F145" s="207" t="s">
        <v>2550</v>
      </c>
      <c r="G145" s="208" t="s">
        <v>233</v>
      </c>
      <c r="H145" s="209">
        <v>20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152</v>
      </c>
      <c r="AT145" s="216" t="s">
        <v>148</v>
      </c>
      <c r="AU145" s="216" t="s">
        <v>82</v>
      </c>
      <c r="AY145" s="18" t="s">
        <v>145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152</v>
      </c>
      <c r="BM145" s="216" t="s">
        <v>876</v>
      </c>
    </row>
    <row r="146" s="2" customFormat="1" ht="16.5" customHeight="1">
      <c r="A146" s="39"/>
      <c r="B146" s="40"/>
      <c r="C146" s="205" t="s">
        <v>656</v>
      </c>
      <c r="D146" s="205" t="s">
        <v>148</v>
      </c>
      <c r="E146" s="206" t="s">
        <v>2551</v>
      </c>
      <c r="F146" s="207" t="s">
        <v>2552</v>
      </c>
      <c r="G146" s="208" t="s">
        <v>233</v>
      </c>
      <c r="H146" s="209">
        <v>60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152</v>
      </c>
      <c r="AT146" s="216" t="s">
        <v>148</v>
      </c>
      <c r="AU146" s="216" t="s">
        <v>82</v>
      </c>
      <c r="AY146" s="18" t="s">
        <v>145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152</v>
      </c>
      <c r="BM146" s="216" t="s">
        <v>887</v>
      </c>
    </row>
    <row r="147" s="2" customFormat="1" ht="16.5" customHeight="1">
      <c r="A147" s="39"/>
      <c r="B147" s="40"/>
      <c r="C147" s="205" t="s">
        <v>661</v>
      </c>
      <c r="D147" s="205" t="s">
        <v>148</v>
      </c>
      <c r="E147" s="206" t="s">
        <v>2553</v>
      </c>
      <c r="F147" s="207" t="s">
        <v>2554</v>
      </c>
      <c r="G147" s="208" t="s">
        <v>233</v>
      </c>
      <c r="H147" s="209">
        <v>350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152</v>
      </c>
      <c r="AT147" s="216" t="s">
        <v>148</v>
      </c>
      <c r="AU147" s="216" t="s">
        <v>82</v>
      </c>
      <c r="AY147" s="18" t="s">
        <v>145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152</v>
      </c>
      <c r="BM147" s="216" t="s">
        <v>897</v>
      </c>
    </row>
    <row r="148" s="2" customFormat="1" ht="16.5" customHeight="1">
      <c r="A148" s="39"/>
      <c r="B148" s="40"/>
      <c r="C148" s="205" t="s">
        <v>667</v>
      </c>
      <c r="D148" s="205" t="s">
        <v>148</v>
      </c>
      <c r="E148" s="206" t="s">
        <v>2555</v>
      </c>
      <c r="F148" s="207" t="s">
        <v>2556</v>
      </c>
      <c r="G148" s="208" t="s">
        <v>949</v>
      </c>
      <c r="H148" s="209">
        <v>5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152</v>
      </c>
      <c r="AT148" s="216" t="s">
        <v>148</v>
      </c>
      <c r="AU148" s="216" t="s">
        <v>82</v>
      </c>
      <c r="AY148" s="18" t="s">
        <v>145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152</v>
      </c>
      <c r="BM148" s="216" t="s">
        <v>906</v>
      </c>
    </row>
    <row r="149" s="2" customFormat="1" ht="16.5" customHeight="1">
      <c r="A149" s="39"/>
      <c r="B149" s="40"/>
      <c r="C149" s="205" t="s">
        <v>672</v>
      </c>
      <c r="D149" s="205" t="s">
        <v>148</v>
      </c>
      <c r="E149" s="206" t="s">
        <v>2557</v>
      </c>
      <c r="F149" s="207" t="s">
        <v>2545</v>
      </c>
      <c r="G149" s="208" t="s">
        <v>151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152</v>
      </c>
      <c r="AT149" s="216" t="s">
        <v>148</v>
      </c>
      <c r="AU149" s="216" t="s">
        <v>82</v>
      </c>
      <c r="AY149" s="18" t="s">
        <v>145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152</v>
      </c>
      <c r="BM149" s="216" t="s">
        <v>914</v>
      </c>
    </row>
    <row r="150" s="12" customFormat="1" ht="22.8" customHeight="1">
      <c r="A150" s="12"/>
      <c r="B150" s="189"/>
      <c r="C150" s="190"/>
      <c r="D150" s="191" t="s">
        <v>71</v>
      </c>
      <c r="E150" s="203" t="s">
        <v>919</v>
      </c>
      <c r="F150" s="203" t="s">
        <v>2558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SUM(P151:P157)</f>
        <v>0</v>
      </c>
      <c r="Q150" s="197"/>
      <c r="R150" s="198">
        <f>SUM(R151:R157)</f>
        <v>0</v>
      </c>
      <c r="S150" s="197"/>
      <c r="T150" s="199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80</v>
      </c>
      <c r="AT150" s="201" t="s">
        <v>71</v>
      </c>
      <c r="AU150" s="201" t="s">
        <v>80</v>
      </c>
      <c r="AY150" s="200" t="s">
        <v>145</v>
      </c>
      <c r="BK150" s="202">
        <f>SUM(BK151:BK157)</f>
        <v>0</v>
      </c>
    </row>
    <row r="151" s="2" customFormat="1" ht="16.5" customHeight="1">
      <c r="A151" s="39"/>
      <c r="B151" s="40"/>
      <c r="C151" s="205" t="s">
        <v>677</v>
      </c>
      <c r="D151" s="205" t="s">
        <v>148</v>
      </c>
      <c r="E151" s="206" t="s">
        <v>2559</v>
      </c>
      <c r="F151" s="207" t="s">
        <v>2560</v>
      </c>
      <c r="G151" s="208" t="s">
        <v>949</v>
      </c>
      <c r="H151" s="209">
        <v>1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152</v>
      </c>
      <c r="AT151" s="216" t="s">
        <v>148</v>
      </c>
      <c r="AU151" s="216" t="s">
        <v>82</v>
      </c>
      <c r="AY151" s="18" t="s">
        <v>145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152</v>
      </c>
      <c r="BM151" s="216" t="s">
        <v>925</v>
      </c>
    </row>
    <row r="152" s="2" customFormat="1" ht="16.5" customHeight="1">
      <c r="A152" s="39"/>
      <c r="B152" s="40"/>
      <c r="C152" s="205" t="s">
        <v>684</v>
      </c>
      <c r="D152" s="205" t="s">
        <v>148</v>
      </c>
      <c r="E152" s="206" t="s">
        <v>2561</v>
      </c>
      <c r="F152" s="207" t="s">
        <v>2562</v>
      </c>
      <c r="G152" s="208" t="s">
        <v>949</v>
      </c>
      <c r="H152" s="209">
        <v>50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152</v>
      </c>
      <c r="AT152" s="216" t="s">
        <v>148</v>
      </c>
      <c r="AU152" s="216" t="s">
        <v>82</v>
      </c>
      <c r="AY152" s="18" t="s">
        <v>145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152</v>
      </c>
      <c r="BM152" s="216" t="s">
        <v>933</v>
      </c>
    </row>
    <row r="153" s="2" customFormat="1" ht="16.5" customHeight="1">
      <c r="A153" s="39"/>
      <c r="B153" s="40"/>
      <c r="C153" s="205" t="s">
        <v>690</v>
      </c>
      <c r="D153" s="205" t="s">
        <v>148</v>
      </c>
      <c r="E153" s="206" t="s">
        <v>2563</v>
      </c>
      <c r="F153" s="207" t="s">
        <v>2564</v>
      </c>
      <c r="G153" s="208" t="s">
        <v>949</v>
      </c>
      <c r="H153" s="209">
        <v>25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152</v>
      </c>
      <c r="AT153" s="216" t="s">
        <v>148</v>
      </c>
      <c r="AU153" s="216" t="s">
        <v>82</v>
      </c>
      <c r="AY153" s="18" t="s">
        <v>145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152</v>
      </c>
      <c r="BM153" s="216" t="s">
        <v>942</v>
      </c>
    </row>
    <row r="154" s="2" customFormat="1" ht="16.5" customHeight="1">
      <c r="A154" s="39"/>
      <c r="B154" s="40"/>
      <c r="C154" s="205" t="s">
        <v>700</v>
      </c>
      <c r="D154" s="205" t="s">
        <v>148</v>
      </c>
      <c r="E154" s="206" t="s">
        <v>2565</v>
      </c>
      <c r="F154" s="207" t="s">
        <v>2566</v>
      </c>
      <c r="G154" s="208" t="s">
        <v>949</v>
      </c>
      <c r="H154" s="209">
        <v>113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152</v>
      </c>
      <c r="AT154" s="216" t="s">
        <v>148</v>
      </c>
      <c r="AU154" s="216" t="s">
        <v>82</v>
      </c>
      <c r="AY154" s="18" t="s">
        <v>145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152</v>
      </c>
      <c r="BM154" s="216" t="s">
        <v>951</v>
      </c>
    </row>
    <row r="155" s="2" customFormat="1" ht="16.5" customHeight="1">
      <c r="A155" s="39"/>
      <c r="B155" s="40"/>
      <c r="C155" s="205" t="s">
        <v>704</v>
      </c>
      <c r="D155" s="205" t="s">
        <v>148</v>
      </c>
      <c r="E155" s="206" t="s">
        <v>2567</v>
      </c>
      <c r="F155" s="207" t="s">
        <v>2568</v>
      </c>
      <c r="G155" s="208" t="s">
        <v>151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152</v>
      </c>
      <c r="AT155" s="216" t="s">
        <v>148</v>
      </c>
      <c r="AU155" s="216" t="s">
        <v>82</v>
      </c>
      <c r="AY155" s="18" t="s">
        <v>145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152</v>
      </c>
      <c r="BM155" s="216" t="s">
        <v>957</v>
      </c>
    </row>
    <row r="156" s="2" customFormat="1" ht="16.5" customHeight="1">
      <c r="A156" s="39"/>
      <c r="B156" s="40"/>
      <c r="C156" s="205" t="s">
        <v>708</v>
      </c>
      <c r="D156" s="205" t="s">
        <v>148</v>
      </c>
      <c r="E156" s="206" t="s">
        <v>2569</v>
      </c>
      <c r="F156" s="207" t="s">
        <v>2570</v>
      </c>
      <c r="G156" s="208" t="s">
        <v>151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152</v>
      </c>
      <c r="AT156" s="216" t="s">
        <v>148</v>
      </c>
      <c r="AU156" s="216" t="s">
        <v>82</v>
      </c>
      <c r="AY156" s="18" t="s">
        <v>145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152</v>
      </c>
      <c r="BM156" s="216" t="s">
        <v>965</v>
      </c>
    </row>
    <row r="157" s="2" customFormat="1" ht="16.5" customHeight="1">
      <c r="A157" s="39"/>
      <c r="B157" s="40"/>
      <c r="C157" s="205" t="s">
        <v>356</v>
      </c>
      <c r="D157" s="205" t="s">
        <v>148</v>
      </c>
      <c r="E157" s="206" t="s">
        <v>2571</v>
      </c>
      <c r="F157" s="207" t="s">
        <v>2572</v>
      </c>
      <c r="G157" s="208" t="s">
        <v>151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152</v>
      </c>
      <c r="AT157" s="216" t="s">
        <v>148</v>
      </c>
      <c r="AU157" s="216" t="s">
        <v>82</v>
      </c>
      <c r="AY157" s="18" t="s">
        <v>145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152</v>
      </c>
      <c r="BM157" s="216" t="s">
        <v>975</v>
      </c>
    </row>
    <row r="158" s="12" customFormat="1" ht="25.92" customHeight="1">
      <c r="A158" s="12"/>
      <c r="B158" s="189"/>
      <c r="C158" s="190"/>
      <c r="D158" s="191" t="s">
        <v>71</v>
      </c>
      <c r="E158" s="192" t="s">
        <v>722</v>
      </c>
      <c r="F158" s="192" t="s">
        <v>2573</v>
      </c>
      <c r="G158" s="190"/>
      <c r="H158" s="190"/>
      <c r="I158" s="193"/>
      <c r="J158" s="194">
        <f>BK158</f>
        <v>0</v>
      </c>
      <c r="K158" s="190"/>
      <c r="L158" s="195"/>
      <c r="M158" s="196"/>
      <c r="N158" s="197"/>
      <c r="O158" s="197"/>
      <c r="P158" s="198">
        <f>P159+P162+P164+P171+P174</f>
        <v>0</v>
      </c>
      <c r="Q158" s="197"/>
      <c r="R158" s="198">
        <f>R159+R162+R164+R171+R174</f>
        <v>0</v>
      </c>
      <c r="S158" s="197"/>
      <c r="T158" s="199">
        <f>T159+T162+T164+T171+T174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80</v>
      </c>
      <c r="AT158" s="201" t="s">
        <v>71</v>
      </c>
      <c r="AU158" s="201" t="s">
        <v>72</v>
      </c>
      <c r="AY158" s="200" t="s">
        <v>145</v>
      </c>
      <c r="BK158" s="202">
        <f>BK159+BK162+BK164+BK171+BK174</f>
        <v>0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1441</v>
      </c>
      <c r="F159" s="203" t="s">
        <v>2574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SUM(P160:P161)</f>
        <v>0</v>
      </c>
      <c r="Q159" s="197"/>
      <c r="R159" s="198">
        <f>SUM(R160:R161)</f>
        <v>0</v>
      </c>
      <c r="S159" s="197"/>
      <c r="T159" s="199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145</v>
      </c>
      <c r="BK159" s="202">
        <f>SUM(BK160:BK161)</f>
        <v>0</v>
      </c>
    </row>
    <row r="160" s="2" customFormat="1" ht="16.5" customHeight="1">
      <c r="A160" s="39"/>
      <c r="B160" s="40"/>
      <c r="C160" s="205" t="s">
        <v>717</v>
      </c>
      <c r="D160" s="205" t="s">
        <v>148</v>
      </c>
      <c r="E160" s="206" t="s">
        <v>2575</v>
      </c>
      <c r="F160" s="207" t="s">
        <v>2576</v>
      </c>
      <c r="G160" s="208" t="s">
        <v>949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152</v>
      </c>
      <c r="AT160" s="216" t="s">
        <v>148</v>
      </c>
      <c r="AU160" s="216" t="s">
        <v>82</v>
      </c>
      <c r="AY160" s="18" t="s">
        <v>145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152</v>
      </c>
      <c r="BM160" s="216" t="s">
        <v>986</v>
      </c>
    </row>
    <row r="161" s="2" customFormat="1" ht="16.5" customHeight="1">
      <c r="A161" s="39"/>
      <c r="B161" s="40"/>
      <c r="C161" s="205" t="s">
        <v>723</v>
      </c>
      <c r="D161" s="205" t="s">
        <v>148</v>
      </c>
      <c r="E161" s="206" t="s">
        <v>2577</v>
      </c>
      <c r="F161" s="207" t="s">
        <v>2578</v>
      </c>
      <c r="G161" s="208" t="s">
        <v>949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152</v>
      </c>
      <c r="AT161" s="216" t="s">
        <v>148</v>
      </c>
      <c r="AU161" s="216" t="s">
        <v>82</v>
      </c>
      <c r="AY161" s="18" t="s">
        <v>145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152</v>
      </c>
      <c r="BM161" s="216" t="s">
        <v>999</v>
      </c>
    </row>
    <row r="162" s="12" customFormat="1" ht="22.8" customHeight="1">
      <c r="A162" s="12"/>
      <c r="B162" s="189"/>
      <c r="C162" s="190"/>
      <c r="D162" s="191" t="s">
        <v>71</v>
      </c>
      <c r="E162" s="203" t="s">
        <v>1456</v>
      </c>
      <c r="F162" s="203" t="s">
        <v>2579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P163</f>
        <v>0</v>
      </c>
      <c r="Q162" s="197"/>
      <c r="R162" s="198">
        <f>R163</f>
        <v>0</v>
      </c>
      <c r="S162" s="197"/>
      <c r="T162" s="19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80</v>
      </c>
      <c r="AT162" s="201" t="s">
        <v>71</v>
      </c>
      <c r="AU162" s="201" t="s">
        <v>80</v>
      </c>
      <c r="AY162" s="200" t="s">
        <v>145</v>
      </c>
      <c r="BK162" s="202">
        <f>BK163</f>
        <v>0</v>
      </c>
    </row>
    <row r="163" s="2" customFormat="1" ht="16.5" customHeight="1">
      <c r="A163" s="39"/>
      <c r="B163" s="40"/>
      <c r="C163" s="205" t="s">
        <v>727</v>
      </c>
      <c r="D163" s="205" t="s">
        <v>148</v>
      </c>
      <c r="E163" s="206" t="s">
        <v>2580</v>
      </c>
      <c r="F163" s="207" t="s">
        <v>2581</v>
      </c>
      <c r="G163" s="208" t="s">
        <v>949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152</v>
      </c>
      <c r="AT163" s="216" t="s">
        <v>148</v>
      </c>
      <c r="AU163" s="216" t="s">
        <v>82</v>
      </c>
      <c r="AY163" s="18" t="s">
        <v>145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152</v>
      </c>
      <c r="BM163" s="216" t="s">
        <v>1010</v>
      </c>
    </row>
    <row r="164" s="12" customFormat="1" ht="22.8" customHeight="1">
      <c r="A164" s="12"/>
      <c r="B164" s="189"/>
      <c r="C164" s="190"/>
      <c r="D164" s="191" t="s">
        <v>71</v>
      </c>
      <c r="E164" s="203" t="s">
        <v>1475</v>
      </c>
      <c r="F164" s="203" t="s">
        <v>2582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SUM(P165:P170)</f>
        <v>0</v>
      </c>
      <c r="Q164" s="197"/>
      <c r="R164" s="198">
        <f>SUM(R165:R170)</f>
        <v>0</v>
      </c>
      <c r="S164" s="197"/>
      <c r="T164" s="19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80</v>
      </c>
      <c r="AT164" s="201" t="s">
        <v>71</v>
      </c>
      <c r="AU164" s="201" t="s">
        <v>80</v>
      </c>
      <c r="AY164" s="200" t="s">
        <v>145</v>
      </c>
      <c r="BK164" s="202">
        <f>SUM(BK165:BK170)</f>
        <v>0</v>
      </c>
    </row>
    <row r="165" s="2" customFormat="1" ht="16.5" customHeight="1">
      <c r="A165" s="39"/>
      <c r="B165" s="40"/>
      <c r="C165" s="205" t="s">
        <v>733</v>
      </c>
      <c r="D165" s="205" t="s">
        <v>148</v>
      </c>
      <c r="E165" s="206" t="s">
        <v>2583</v>
      </c>
      <c r="F165" s="207" t="s">
        <v>2584</v>
      </c>
      <c r="G165" s="208" t="s">
        <v>151</v>
      </c>
      <c r="H165" s="209">
        <v>3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152</v>
      </c>
      <c r="AT165" s="216" t="s">
        <v>148</v>
      </c>
      <c r="AU165" s="216" t="s">
        <v>82</v>
      </c>
      <c r="AY165" s="18" t="s">
        <v>145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152</v>
      </c>
      <c r="BM165" s="216" t="s">
        <v>1021</v>
      </c>
    </row>
    <row r="166" s="2" customFormat="1" ht="16.5" customHeight="1">
      <c r="A166" s="39"/>
      <c r="B166" s="40"/>
      <c r="C166" s="205" t="s">
        <v>738</v>
      </c>
      <c r="D166" s="205" t="s">
        <v>148</v>
      </c>
      <c r="E166" s="206" t="s">
        <v>2585</v>
      </c>
      <c r="F166" s="207" t="s">
        <v>2586</v>
      </c>
      <c r="G166" s="208" t="s">
        <v>151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152</v>
      </c>
      <c r="AT166" s="216" t="s">
        <v>148</v>
      </c>
      <c r="AU166" s="216" t="s">
        <v>82</v>
      </c>
      <c r="AY166" s="18" t="s">
        <v>145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152</v>
      </c>
      <c r="BM166" s="216" t="s">
        <v>1033</v>
      </c>
    </row>
    <row r="167" s="2" customFormat="1" ht="16.5" customHeight="1">
      <c r="A167" s="39"/>
      <c r="B167" s="40"/>
      <c r="C167" s="205" t="s">
        <v>237</v>
      </c>
      <c r="D167" s="205" t="s">
        <v>148</v>
      </c>
      <c r="E167" s="206" t="s">
        <v>2587</v>
      </c>
      <c r="F167" s="207" t="s">
        <v>2588</v>
      </c>
      <c r="G167" s="208" t="s">
        <v>151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152</v>
      </c>
      <c r="AT167" s="216" t="s">
        <v>148</v>
      </c>
      <c r="AU167" s="216" t="s">
        <v>82</v>
      </c>
      <c r="AY167" s="18" t="s">
        <v>145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152</v>
      </c>
      <c r="BM167" s="216" t="s">
        <v>1043</v>
      </c>
    </row>
    <row r="168" s="2" customFormat="1" ht="16.5" customHeight="1">
      <c r="A168" s="39"/>
      <c r="B168" s="40"/>
      <c r="C168" s="205" t="s">
        <v>745</v>
      </c>
      <c r="D168" s="205" t="s">
        <v>148</v>
      </c>
      <c r="E168" s="206" t="s">
        <v>2589</v>
      </c>
      <c r="F168" s="207" t="s">
        <v>2590</v>
      </c>
      <c r="G168" s="208" t="s">
        <v>151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152</v>
      </c>
      <c r="AT168" s="216" t="s">
        <v>148</v>
      </c>
      <c r="AU168" s="216" t="s">
        <v>82</v>
      </c>
      <c r="AY168" s="18" t="s">
        <v>145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152</v>
      </c>
      <c r="BM168" s="216" t="s">
        <v>1063</v>
      </c>
    </row>
    <row r="169" s="2" customFormat="1" ht="16.5" customHeight="1">
      <c r="A169" s="39"/>
      <c r="B169" s="40"/>
      <c r="C169" s="205" t="s">
        <v>751</v>
      </c>
      <c r="D169" s="205" t="s">
        <v>148</v>
      </c>
      <c r="E169" s="206" t="s">
        <v>2591</v>
      </c>
      <c r="F169" s="207" t="s">
        <v>2592</v>
      </c>
      <c r="G169" s="208" t="s">
        <v>151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152</v>
      </c>
      <c r="AT169" s="216" t="s">
        <v>148</v>
      </c>
      <c r="AU169" s="216" t="s">
        <v>82</v>
      </c>
      <c r="AY169" s="18" t="s">
        <v>145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152</v>
      </c>
      <c r="BM169" s="216" t="s">
        <v>1073</v>
      </c>
    </row>
    <row r="170" s="2" customFormat="1" ht="16.5" customHeight="1">
      <c r="A170" s="39"/>
      <c r="B170" s="40"/>
      <c r="C170" s="205" t="s">
        <v>757</v>
      </c>
      <c r="D170" s="205" t="s">
        <v>148</v>
      </c>
      <c r="E170" s="206" t="s">
        <v>2593</v>
      </c>
      <c r="F170" s="207" t="s">
        <v>2594</v>
      </c>
      <c r="G170" s="208" t="s">
        <v>151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152</v>
      </c>
      <c r="AT170" s="216" t="s">
        <v>148</v>
      </c>
      <c r="AU170" s="216" t="s">
        <v>82</v>
      </c>
      <c r="AY170" s="18" t="s">
        <v>145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152</v>
      </c>
      <c r="BM170" s="216" t="s">
        <v>1084</v>
      </c>
    </row>
    <row r="171" s="12" customFormat="1" ht="22.8" customHeight="1">
      <c r="A171" s="12"/>
      <c r="B171" s="189"/>
      <c r="C171" s="190"/>
      <c r="D171" s="191" t="s">
        <v>71</v>
      </c>
      <c r="E171" s="203" t="s">
        <v>1489</v>
      </c>
      <c r="F171" s="203" t="s">
        <v>2595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SUM(P172:P173)</f>
        <v>0</v>
      </c>
      <c r="Q171" s="197"/>
      <c r="R171" s="198">
        <f>SUM(R172:R173)</f>
        <v>0</v>
      </c>
      <c r="S171" s="197"/>
      <c r="T171" s="19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80</v>
      </c>
      <c r="AT171" s="201" t="s">
        <v>71</v>
      </c>
      <c r="AU171" s="201" t="s">
        <v>80</v>
      </c>
      <c r="AY171" s="200" t="s">
        <v>145</v>
      </c>
      <c r="BK171" s="202">
        <f>SUM(BK172:BK173)</f>
        <v>0</v>
      </c>
    </row>
    <row r="172" s="2" customFormat="1" ht="16.5" customHeight="1">
      <c r="A172" s="39"/>
      <c r="B172" s="40"/>
      <c r="C172" s="205" t="s">
        <v>763</v>
      </c>
      <c r="D172" s="205" t="s">
        <v>148</v>
      </c>
      <c r="E172" s="206" t="s">
        <v>2596</v>
      </c>
      <c r="F172" s="207" t="s">
        <v>2597</v>
      </c>
      <c r="G172" s="208" t="s">
        <v>949</v>
      </c>
      <c r="H172" s="209">
        <v>1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152</v>
      </c>
      <c r="AT172" s="216" t="s">
        <v>148</v>
      </c>
      <c r="AU172" s="216" t="s">
        <v>82</v>
      </c>
      <c r="AY172" s="18" t="s">
        <v>145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152</v>
      </c>
      <c r="BM172" s="216" t="s">
        <v>1096</v>
      </c>
    </row>
    <row r="173" s="2" customFormat="1" ht="16.5" customHeight="1">
      <c r="A173" s="39"/>
      <c r="B173" s="40"/>
      <c r="C173" s="205" t="s">
        <v>769</v>
      </c>
      <c r="D173" s="205" t="s">
        <v>148</v>
      </c>
      <c r="E173" s="206" t="s">
        <v>2598</v>
      </c>
      <c r="F173" s="207" t="s">
        <v>2599</v>
      </c>
      <c r="G173" s="208" t="s">
        <v>949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152</v>
      </c>
      <c r="AT173" s="216" t="s">
        <v>148</v>
      </c>
      <c r="AU173" s="216" t="s">
        <v>82</v>
      </c>
      <c r="AY173" s="18" t="s">
        <v>145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152</v>
      </c>
      <c r="BM173" s="216" t="s">
        <v>1108</v>
      </c>
    </row>
    <row r="174" s="12" customFormat="1" ht="22.8" customHeight="1">
      <c r="A174" s="12"/>
      <c r="B174" s="189"/>
      <c r="C174" s="190"/>
      <c r="D174" s="191" t="s">
        <v>71</v>
      </c>
      <c r="E174" s="203" t="s">
        <v>2600</v>
      </c>
      <c r="F174" s="203" t="s">
        <v>2601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P175</f>
        <v>0</v>
      </c>
      <c r="Q174" s="197"/>
      <c r="R174" s="198">
        <f>R175</f>
        <v>0</v>
      </c>
      <c r="S174" s="197"/>
      <c r="T174" s="19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80</v>
      </c>
      <c r="AT174" s="201" t="s">
        <v>71</v>
      </c>
      <c r="AU174" s="201" t="s">
        <v>80</v>
      </c>
      <c r="AY174" s="200" t="s">
        <v>145</v>
      </c>
      <c r="BK174" s="202">
        <f>BK175</f>
        <v>0</v>
      </c>
    </row>
    <row r="175" s="2" customFormat="1" ht="16.5" customHeight="1">
      <c r="A175" s="39"/>
      <c r="B175" s="40"/>
      <c r="C175" s="205" t="s">
        <v>774</v>
      </c>
      <c r="D175" s="205" t="s">
        <v>148</v>
      </c>
      <c r="E175" s="206" t="s">
        <v>2602</v>
      </c>
      <c r="F175" s="207" t="s">
        <v>2603</v>
      </c>
      <c r="G175" s="208" t="s">
        <v>949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70" t="s">
        <v>19</v>
      </c>
      <c r="N175" s="271" t="s">
        <v>43</v>
      </c>
      <c r="O175" s="272"/>
      <c r="P175" s="273">
        <f>O175*H175</f>
        <v>0</v>
      </c>
      <c r="Q175" s="273">
        <v>0</v>
      </c>
      <c r="R175" s="273">
        <f>Q175*H175</f>
        <v>0</v>
      </c>
      <c r="S175" s="273">
        <v>0</v>
      </c>
      <c r="T175" s="27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152</v>
      </c>
      <c r="AT175" s="216" t="s">
        <v>148</v>
      </c>
      <c r="AU175" s="216" t="s">
        <v>82</v>
      </c>
      <c r="AY175" s="18" t="s">
        <v>145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152</v>
      </c>
      <c r="BM175" s="216" t="s">
        <v>1141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1zP9Q2mNtKQIbu1s6qxgOWqLSeRw3FyfbC9kZoy71QUykJvEya5w/jzOo4NaSZejcJ2kTO+wFvjZ4ynhcGf7rg==" hashValue="WLTRuBMmVkxCgwAqszyDllf2VOJLrs2BBcu1CgqhSpPt7vPa7Fi27TMA74hHq/F4oAZUhzEG3ug9CLj31spdaA==" algorithmName="SHA-512" password="C75F"/>
  <autoFilter ref="C93:K17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UHK-Objekt E-Stavební úpravy pracoviště centra terénní archeologie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2604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ROUND((SUM(BE84:BE94)),  2)</f>
        <v>0</v>
      </c>
      <c r="G33" s="39"/>
      <c r="H33" s="39"/>
      <c r="I33" s="149">
        <v>0.20999999999999999</v>
      </c>
      <c r="J33" s="148">
        <f>ROUND(((SUM(BE84:BE94))*I33),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ROUND((SUM(BF84:BF94)),  2)</f>
        <v>0</v>
      </c>
      <c r="G34" s="39"/>
      <c r="H34" s="39"/>
      <c r="I34" s="149">
        <v>0.14999999999999999</v>
      </c>
      <c r="J34" s="148">
        <f>ROUND(((SUM(BF84:BF94))*I34),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ROUND((SUM(BH84:BH94)),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UHK-Objekt E-Stavební úpravy pracoviště centra terénní archeologie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Hradec Králové</v>
      </c>
      <c r="G52" s="41"/>
      <c r="H52" s="41"/>
      <c r="I52" s="33" t="s">
        <v>23</v>
      </c>
      <c r="J52" s="73" t="str">
        <f>IF(J12="","",J12)</f>
        <v>22. 6. 2022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Univerzita Hradec Králové</v>
      </c>
      <c r="G54" s="41"/>
      <c r="H54" s="41"/>
      <c r="I54" s="33" t="s">
        <v>31</v>
      </c>
      <c r="J54" s="37" t="str">
        <f>E21</f>
        <v>Fplan projekty a stavby s. r. 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115</v>
      </c>
      <c r="D57" s="163"/>
      <c r="E57" s="163"/>
      <c r="F57" s="163"/>
      <c r="G57" s="163"/>
      <c r="H57" s="163"/>
      <c r="I57" s="163"/>
      <c r="J57" s="164" t="s">
        <v>116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117</v>
      </c>
    </row>
    <row r="60" s="9" customFormat="1" ht="24.96" customHeight="1">
      <c r="A60" s="9"/>
      <c r="B60" s="166"/>
      <c r="C60" s="167"/>
      <c r="D60" s="168" t="s">
        <v>2605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2606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2607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2608</v>
      </c>
      <c r="E63" s="175"/>
      <c r="F63" s="175"/>
      <c r="G63" s="175"/>
      <c r="H63" s="175"/>
      <c r="I63" s="175"/>
      <c r="J63" s="176">
        <f>J91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2609</v>
      </c>
      <c r="E64" s="175"/>
      <c r="F64" s="175"/>
      <c r="G64" s="175"/>
      <c r="H64" s="175"/>
      <c r="I64" s="175"/>
      <c r="J64" s="176">
        <f>J93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UHK-Objekt E-Stavební úpravy pracoviště centra terénní archeologie - 1. Etapa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02 -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Hradec Králové</v>
      </c>
      <c r="G78" s="41"/>
      <c r="H78" s="41"/>
      <c r="I78" s="33" t="s">
        <v>23</v>
      </c>
      <c r="J78" s="73" t="str">
        <f>IF(J12="","",J12)</f>
        <v>22. 6. 2022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Univerzita Hradec Králové</v>
      </c>
      <c r="G80" s="41"/>
      <c r="H80" s="41"/>
      <c r="I80" s="33" t="s">
        <v>31</v>
      </c>
      <c r="J80" s="37" t="str">
        <f>E21</f>
        <v>Fplan projekty a stavby s. r. 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131</v>
      </c>
      <c r="D83" s="181" t="s">
        <v>57</v>
      </c>
      <c r="E83" s="181" t="s">
        <v>53</v>
      </c>
      <c r="F83" s="181" t="s">
        <v>54</v>
      </c>
      <c r="G83" s="181" t="s">
        <v>132</v>
      </c>
      <c r="H83" s="181" t="s">
        <v>133</v>
      </c>
      <c r="I83" s="181" t="s">
        <v>134</v>
      </c>
      <c r="J83" s="181" t="s">
        <v>116</v>
      </c>
      <c r="K83" s="182" t="s">
        <v>135</v>
      </c>
      <c r="L83" s="183"/>
      <c r="M83" s="93" t="s">
        <v>19</v>
      </c>
      <c r="N83" s="94" t="s">
        <v>42</v>
      </c>
      <c r="O83" s="94" t="s">
        <v>136</v>
      </c>
      <c r="P83" s="94" t="s">
        <v>137</v>
      </c>
      <c r="Q83" s="94" t="s">
        <v>138</v>
      </c>
      <c r="R83" s="94" t="s">
        <v>139</v>
      </c>
      <c r="S83" s="94" t="s">
        <v>140</v>
      </c>
      <c r="T83" s="95" t="s">
        <v>141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142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117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108</v>
      </c>
      <c r="F85" s="192" t="s">
        <v>2610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P86+P89+P91+P93</f>
        <v>0</v>
      </c>
      <c r="Q85" s="197"/>
      <c r="R85" s="198">
        <f>R86+R89+R91+R93</f>
        <v>0</v>
      </c>
      <c r="S85" s="197"/>
      <c r="T85" s="199">
        <f>T86+T89+T91+T93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184</v>
      </c>
      <c r="AT85" s="201" t="s">
        <v>71</v>
      </c>
      <c r="AU85" s="201" t="s">
        <v>72</v>
      </c>
      <c r="AY85" s="200" t="s">
        <v>145</v>
      </c>
      <c r="BK85" s="202">
        <f>BK86+BK89+BK91+BK93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2611</v>
      </c>
      <c r="F86" s="203" t="s">
        <v>2612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184</v>
      </c>
      <c r="AT86" s="201" t="s">
        <v>71</v>
      </c>
      <c r="AU86" s="201" t="s">
        <v>80</v>
      </c>
      <c r="AY86" s="200" t="s">
        <v>145</v>
      </c>
      <c r="BK86" s="202">
        <f>SUM(BK87:BK88)</f>
        <v>0</v>
      </c>
    </row>
    <row r="87" s="2" customFormat="1" ht="16.5" customHeight="1">
      <c r="A87" s="39"/>
      <c r="B87" s="40"/>
      <c r="C87" s="205" t="s">
        <v>80</v>
      </c>
      <c r="D87" s="205" t="s">
        <v>148</v>
      </c>
      <c r="E87" s="206" t="s">
        <v>2613</v>
      </c>
      <c r="F87" s="207" t="s">
        <v>2614</v>
      </c>
      <c r="G87" s="208" t="s">
        <v>2615</v>
      </c>
      <c r="H87" s="209">
        <v>1</v>
      </c>
      <c r="I87" s="210"/>
      <c r="J87" s="211">
        <f>ROUND(I87*H87,2)</f>
        <v>0</v>
      </c>
      <c r="K87" s="207" t="s">
        <v>157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2616</v>
      </c>
      <c r="AT87" s="216" t="s">
        <v>148</v>
      </c>
      <c r="AU87" s="216" t="s">
        <v>82</v>
      </c>
      <c r="AY87" s="18" t="s">
        <v>145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2616</v>
      </c>
      <c r="BM87" s="216" t="s">
        <v>2617</v>
      </c>
    </row>
    <row r="88" s="2" customFormat="1">
      <c r="A88" s="39"/>
      <c r="B88" s="40"/>
      <c r="C88" s="41"/>
      <c r="D88" s="218" t="s">
        <v>159</v>
      </c>
      <c r="E88" s="41"/>
      <c r="F88" s="219" t="s">
        <v>2618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159</v>
      </c>
      <c r="AU88" s="18" t="s">
        <v>82</v>
      </c>
    </row>
    <row r="89" s="12" customFormat="1" ht="22.8" customHeight="1">
      <c r="A89" s="12"/>
      <c r="B89" s="189"/>
      <c r="C89" s="190"/>
      <c r="D89" s="191" t="s">
        <v>71</v>
      </c>
      <c r="E89" s="203" t="s">
        <v>2619</v>
      </c>
      <c r="F89" s="203" t="s">
        <v>2620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184</v>
      </c>
      <c r="AT89" s="201" t="s">
        <v>71</v>
      </c>
      <c r="AU89" s="201" t="s">
        <v>80</v>
      </c>
      <c r="AY89" s="200" t="s">
        <v>145</v>
      </c>
      <c r="BK89" s="202">
        <f>BK90</f>
        <v>0</v>
      </c>
    </row>
    <row r="90" s="2" customFormat="1" ht="16.5" customHeight="1">
      <c r="A90" s="39"/>
      <c r="B90" s="40"/>
      <c r="C90" s="205" t="s">
        <v>82</v>
      </c>
      <c r="D90" s="205" t="s">
        <v>148</v>
      </c>
      <c r="E90" s="206" t="s">
        <v>2621</v>
      </c>
      <c r="F90" s="207" t="s">
        <v>2620</v>
      </c>
      <c r="G90" s="208" t="s">
        <v>2615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2616</v>
      </c>
      <c r="AT90" s="216" t="s">
        <v>148</v>
      </c>
      <c r="AU90" s="216" t="s">
        <v>82</v>
      </c>
      <c r="AY90" s="18" t="s">
        <v>145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2616</v>
      </c>
      <c r="BM90" s="216" t="s">
        <v>2622</v>
      </c>
    </row>
    <row r="91" s="12" customFormat="1" ht="22.8" customHeight="1">
      <c r="A91" s="12"/>
      <c r="B91" s="189"/>
      <c r="C91" s="190"/>
      <c r="D91" s="191" t="s">
        <v>71</v>
      </c>
      <c r="E91" s="203" t="s">
        <v>2623</v>
      </c>
      <c r="F91" s="203" t="s">
        <v>2624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P92</f>
        <v>0</v>
      </c>
      <c r="Q91" s="197"/>
      <c r="R91" s="198">
        <f>R92</f>
        <v>0</v>
      </c>
      <c r="S91" s="197"/>
      <c r="T91" s="19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184</v>
      </c>
      <c r="AT91" s="201" t="s">
        <v>71</v>
      </c>
      <c r="AU91" s="201" t="s">
        <v>80</v>
      </c>
      <c r="AY91" s="200" t="s">
        <v>145</v>
      </c>
      <c r="BK91" s="202">
        <f>BK92</f>
        <v>0</v>
      </c>
    </row>
    <row r="92" s="2" customFormat="1" ht="16.5" customHeight="1">
      <c r="A92" s="39"/>
      <c r="B92" s="40"/>
      <c r="C92" s="205" t="s">
        <v>163</v>
      </c>
      <c r="D92" s="205" t="s">
        <v>148</v>
      </c>
      <c r="E92" s="206" t="s">
        <v>2625</v>
      </c>
      <c r="F92" s="207" t="s">
        <v>2626</v>
      </c>
      <c r="G92" s="208" t="s">
        <v>2615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2616</v>
      </c>
      <c r="AT92" s="216" t="s">
        <v>148</v>
      </c>
      <c r="AU92" s="216" t="s">
        <v>82</v>
      </c>
      <c r="AY92" s="18" t="s">
        <v>145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2616</v>
      </c>
      <c r="BM92" s="216" t="s">
        <v>2627</v>
      </c>
    </row>
    <row r="93" s="12" customFormat="1" ht="22.8" customHeight="1">
      <c r="A93" s="12"/>
      <c r="B93" s="189"/>
      <c r="C93" s="190"/>
      <c r="D93" s="191" t="s">
        <v>71</v>
      </c>
      <c r="E93" s="203" t="s">
        <v>2628</v>
      </c>
      <c r="F93" s="203" t="s">
        <v>2333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184</v>
      </c>
      <c r="AT93" s="201" t="s">
        <v>71</v>
      </c>
      <c r="AU93" s="201" t="s">
        <v>80</v>
      </c>
      <c r="AY93" s="200" t="s">
        <v>145</v>
      </c>
      <c r="BK93" s="202">
        <f>BK94</f>
        <v>0</v>
      </c>
    </row>
    <row r="94" s="2" customFormat="1" ht="16.5" customHeight="1">
      <c r="A94" s="39"/>
      <c r="B94" s="40"/>
      <c r="C94" s="205" t="s">
        <v>152</v>
      </c>
      <c r="D94" s="205" t="s">
        <v>148</v>
      </c>
      <c r="E94" s="206" t="s">
        <v>2629</v>
      </c>
      <c r="F94" s="207" t="s">
        <v>2630</v>
      </c>
      <c r="G94" s="208" t="s">
        <v>2615</v>
      </c>
      <c r="H94" s="209">
        <v>1</v>
      </c>
      <c r="I94" s="210"/>
      <c r="J94" s="211">
        <f>ROUND(I94*H94,2)</f>
        <v>0</v>
      </c>
      <c r="K94" s="207" t="s">
        <v>2631</v>
      </c>
      <c r="L94" s="45"/>
      <c r="M94" s="270" t="s">
        <v>19</v>
      </c>
      <c r="N94" s="271" t="s">
        <v>43</v>
      </c>
      <c r="O94" s="272"/>
      <c r="P94" s="273">
        <f>O94*H94</f>
        <v>0</v>
      </c>
      <c r="Q94" s="273">
        <v>0</v>
      </c>
      <c r="R94" s="273">
        <f>Q94*H94</f>
        <v>0</v>
      </c>
      <c r="S94" s="273">
        <v>0</v>
      </c>
      <c r="T94" s="27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2616</v>
      </c>
      <c r="AT94" s="216" t="s">
        <v>148</v>
      </c>
      <c r="AU94" s="216" t="s">
        <v>82</v>
      </c>
      <c r="AY94" s="18" t="s">
        <v>145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2616</v>
      </c>
      <c r="BM94" s="216" t="s">
        <v>2632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p8UT/wo2+zpsEU86a4ydofntf4G44iZdwxQBQGtNdTyndlRsjXTiqgIkaF6bnhdX/DyjMwuH0bjAW3Z18yYJhw==" hashValue="XJTO5Xk/1bJ8WAPSWvJX/Tc0ZNqoi0Cg8oW4rEBPCfnO2cjVrpf+VCoGfVm9AaqPMwCcrxJHKfeIE7Tam/drZg==" algorithmName="SHA-512" password="C75F"/>
  <autoFilter ref="C83:K9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2633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2634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2635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2636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2637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2638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2639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2640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2641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2642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2643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2644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2645</v>
      </c>
      <c r="F19" s="287" t="s">
        <v>2646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2647</v>
      </c>
      <c r="F20" s="287" t="s">
        <v>2648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109</v>
      </c>
      <c r="F21" s="287" t="s">
        <v>2649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1259</v>
      </c>
      <c r="F22" s="287" t="s">
        <v>1260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2650</v>
      </c>
      <c r="F23" s="287" t="s">
        <v>2651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2652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2653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2654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2655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2656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2657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2658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2659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2660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131</v>
      </c>
      <c r="F36" s="287"/>
      <c r="G36" s="287" t="s">
        <v>2661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2662</v>
      </c>
      <c r="F37" s="287"/>
      <c r="G37" s="287" t="s">
        <v>2663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2664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2665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132</v>
      </c>
      <c r="F40" s="287"/>
      <c r="G40" s="287" t="s">
        <v>2666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133</v>
      </c>
      <c r="F41" s="287"/>
      <c r="G41" s="287" t="s">
        <v>2667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2668</v>
      </c>
      <c r="F42" s="287"/>
      <c r="G42" s="287" t="s">
        <v>2669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2670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2671</v>
      </c>
      <c r="F44" s="287"/>
      <c r="G44" s="287" t="s">
        <v>2672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135</v>
      </c>
      <c r="F45" s="287"/>
      <c r="G45" s="287" t="s">
        <v>2673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2674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2675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2676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2677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2678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2679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2680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2681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2682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2683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2684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2685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2686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2687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2688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2689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2690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2691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2692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2693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2694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2695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2696</v>
      </c>
      <c r="D76" s="305"/>
      <c r="E76" s="305"/>
      <c r="F76" s="305" t="s">
        <v>2697</v>
      </c>
      <c r="G76" s="306"/>
      <c r="H76" s="305" t="s">
        <v>54</v>
      </c>
      <c r="I76" s="305" t="s">
        <v>57</v>
      </c>
      <c r="J76" s="305" t="s">
        <v>2698</v>
      </c>
      <c r="K76" s="304"/>
    </row>
    <row r="77" s="1" customFormat="1" ht="17.25" customHeight="1">
      <c r="B77" s="302"/>
      <c r="C77" s="307" t="s">
        <v>2699</v>
      </c>
      <c r="D77" s="307"/>
      <c r="E77" s="307"/>
      <c r="F77" s="308" t="s">
        <v>2700</v>
      </c>
      <c r="G77" s="309"/>
      <c r="H77" s="307"/>
      <c r="I77" s="307"/>
      <c r="J77" s="307" t="s">
        <v>2701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2702</v>
      </c>
      <c r="G79" s="314"/>
      <c r="H79" s="290" t="s">
        <v>2703</v>
      </c>
      <c r="I79" s="290" t="s">
        <v>2704</v>
      </c>
      <c r="J79" s="290">
        <v>20</v>
      </c>
      <c r="K79" s="304"/>
    </row>
    <row r="80" s="1" customFormat="1" ht="15" customHeight="1">
      <c r="B80" s="302"/>
      <c r="C80" s="290" t="s">
        <v>2705</v>
      </c>
      <c r="D80" s="290"/>
      <c r="E80" s="290"/>
      <c r="F80" s="313" t="s">
        <v>2702</v>
      </c>
      <c r="G80" s="314"/>
      <c r="H80" s="290" t="s">
        <v>2706</v>
      </c>
      <c r="I80" s="290" t="s">
        <v>2704</v>
      </c>
      <c r="J80" s="290">
        <v>120</v>
      </c>
      <c r="K80" s="304"/>
    </row>
    <row r="81" s="1" customFormat="1" ht="15" customHeight="1">
      <c r="B81" s="315"/>
      <c r="C81" s="290" t="s">
        <v>2707</v>
      </c>
      <c r="D81" s="290"/>
      <c r="E81" s="290"/>
      <c r="F81" s="313" t="s">
        <v>2708</v>
      </c>
      <c r="G81" s="314"/>
      <c r="H81" s="290" t="s">
        <v>2709</v>
      </c>
      <c r="I81" s="290" t="s">
        <v>2704</v>
      </c>
      <c r="J81" s="290">
        <v>50</v>
      </c>
      <c r="K81" s="304"/>
    </row>
    <row r="82" s="1" customFormat="1" ht="15" customHeight="1">
      <c r="B82" s="315"/>
      <c r="C82" s="290" t="s">
        <v>2710</v>
      </c>
      <c r="D82" s="290"/>
      <c r="E82" s="290"/>
      <c r="F82" s="313" t="s">
        <v>2702</v>
      </c>
      <c r="G82" s="314"/>
      <c r="H82" s="290" t="s">
        <v>2711</v>
      </c>
      <c r="I82" s="290" t="s">
        <v>2712</v>
      </c>
      <c r="J82" s="290"/>
      <c r="K82" s="304"/>
    </row>
    <row r="83" s="1" customFormat="1" ht="15" customHeight="1">
      <c r="B83" s="315"/>
      <c r="C83" s="316" t="s">
        <v>2713</v>
      </c>
      <c r="D83" s="316"/>
      <c r="E83" s="316"/>
      <c r="F83" s="317" t="s">
        <v>2708</v>
      </c>
      <c r="G83" s="316"/>
      <c r="H83" s="316" t="s">
        <v>2714</v>
      </c>
      <c r="I83" s="316" t="s">
        <v>2704</v>
      </c>
      <c r="J83" s="316">
        <v>15</v>
      </c>
      <c r="K83" s="304"/>
    </row>
    <row r="84" s="1" customFormat="1" ht="15" customHeight="1">
      <c r="B84" s="315"/>
      <c r="C84" s="316" t="s">
        <v>2715</v>
      </c>
      <c r="D84" s="316"/>
      <c r="E84" s="316"/>
      <c r="F84" s="317" t="s">
        <v>2708</v>
      </c>
      <c r="G84" s="316"/>
      <c r="H84" s="316" t="s">
        <v>2716</v>
      </c>
      <c r="I84" s="316" t="s">
        <v>2704</v>
      </c>
      <c r="J84" s="316">
        <v>15</v>
      </c>
      <c r="K84" s="304"/>
    </row>
    <row r="85" s="1" customFormat="1" ht="15" customHeight="1">
      <c r="B85" s="315"/>
      <c r="C85" s="316" t="s">
        <v>2717</v>
      </c>
      <c r="D85" s="316"/>
      <c r="E85" s="316"/>
      <c r="F85" s="317" t="s">
        <v>2708</v>
      </c>
      <c r="G85" s="316"/>
      <c r="H85" s="316" t="s">
        <v>2718</v>
      </c>
      <c r="I85" s="316" t="s">
        <v>2704</v>
      </c>
      <c r="J85" s="316">
        <v>20</v>
      </c>
      <c r="K85" s="304"/>
    </row>
    <row r="86" s="1" customFormat="1" ht="15" customHeight="1">
      <c r="B86" s="315"/>
      <c r="C86" s="316" t="s">
        <v>2719</v>
      </c>
      <c r="D86" s="316"/>
      <c r="E86" s="316"/>
      <c r="F86" s="317" t="s">
        <v>2708</v>
      </c>
      <c r="G86" s="316"/>
      <c r="H86" s="316" t="s">
        <v>2720</v>
      </c>
      <c r="I86" s="316" t="s">
        <v>2704</v>
      </c>
      <c r="J86" s="316">
        <v>20</v>
      </c>
      <c r="K86" s="304"/>
    </row>
    <row r="87" s="1" customFormat="1" ht="15" customHeight="1">
      <c r="B87" s="315"/>
      <c r="C87" s="290" t="s">
        <v>2721</v>
      </c>
      <c r="D87" s="290"/>
      <c r="E87" s="290"/>
      <c r="F87" s="313" t="s">
        <v>2708</v>
      </c>
      <c r="G87" s="314"/>
      <c r="H87" s="290" t="s">
        <v>2722</v>
      </c>
      <c r="I87" s="290" t="s">
        <v>2704</v>
      </c>
      <c r="J87" s="290">
        <v>50</v>
      </c>
      <c r="K87" s="304"/>
    </row>
    <row r="88" s="1" customFormat="1" ht="15" customHeight="1">
      <c r="B88" s="315"/>
      <c r="C88" s="290" t="s">
        <v>2723</v>
      </c>
      <c r="D88" s="290"/>
      <c r="E88" s="290"/>
      <c r="F88" s="313" t="s">
        <v>2708</v>
      </c>
      <c r="G88" s="314"/>
      <c r="H88" s="290" t="s">
        <v>2724</v>
      </c>
      <c r="I88" s="290" t="s">
        <v>2704</v>
      </c>
      <c r="J88" s="290">
        <v>20</v>
      </c>
      <c r="K88" s="304"/>
    </row>
    <row r="89" s="1" customFormat="1" ht="15" customHeight="1">
      <c r="B89" s="315"/>
      <c r="C89" s="290" t="s">
        <v>2725</v>
      </c>
      <c r="D89" s="290"/>
      <c r="E89" s="290"/>
      <c r="F89" s="313" t="s">
        <v>2708</v>
      </c>
      <c r="G89" s="314"/>
      <c r="H89" s="290" t="s">
        <v>2726</v>
      </c>
      <c r="I89" s="290" t="s">
        <v>2704</v>
      </c>
      <c r="J89" s="290">
        <v>20</v>
      </c>
      <c r="K89" s="304"/>
    </row>
    <row r="90" s="1" customFormat="1" ht="15" customHeight="1">
      <c r="B90" s="315"/>
      <c r="C90" s="290" t="s">
        <v>2727</v>
      </c>
      <c r="D90" s="290"/>
      <c r="E90" s="290"/>
      <c r="F90" s="313" t="s">
        <v>2708</v>
      </c>
      <c r="G90" s="314"/>
      <c r="H90" s="290" t="s">
        <v>2728</v>
      </c>
      <c r="I90" s="290" t="s">
        <v>2704</v>
      </c>
      <c r="J90" s="290">
        <v>50</v>
      </c>
      <c r="K90" s="304"/>
    </row>
    <row r="91" s="1" customFormat="1" ht="15" customHeight="1">
      <c r="B91" s="315"/>
      <c r="C91" s="290" t="s">
        <v>2729</v>
      </c>
      <c r="D91" s="290"/>
      <c r="E91" s="290"/>
      <c r="F91" s="313" t="s">
        <v>2708</v>
      </c>
      <c r="G91" s="314"/>
      <c r="H91" s="290" t="s">
        <v>2729</v>
      </c>
      <c r="I91" s="290" t="s">
        <v>2704</v>
      </c>
      <c r="J91" s="290">
        <v>50</v>
      </c>
      <c r="K91" s="304"/>
    </row>
    <row r="92" s="1" customFormat="1" ht="15" customHeight="1">
      <c r="B92" s="315"/>
      <c r="C92" s="290" t="s">
        <v>2730</v>
      </c>
      <c r="D92" s="290"/>
      <c r="E92" s="290"/>
      <c r="F92" s="313" t="s">
        <v>2708</v>
      </c>
      <c r="G92" s="314"/>
      <c r="H92" s="290" t="s">
        <v>2731</v>
      </c>
      <c r="I92" s="290" t="s">
        <v>2704</v>
      </c>
      <c r="J92" s="290">
        <v>255</v>
      </c>
      <c r="K92" s="304"/>
    </row>
    <row r="93" s="1" customFormat="1" ht="15" customHeight="1">
      <c r="B93" s="315"/>
      <c r="C93" s="290" t="s">
        <v>2732</v>
      </c>
      <c r="D93" s="290"/>
      <c r="E93" s="290"/>
      <c r="F93" s="313" t="s">
        <v>2702</v>
      </c>
      <c r="G93" s="314"/>
      <c r="H93" s="290" t="s">
        <v>2733</v>
      </c>
      <c r="I93" s="290" t="s">
        <v>2734</v>
      </c>
      <c r="J93" s="290"/>
      <c r="K93" s="304"/>
    </row>
    <row r="94" s="1" customFormat="1" ht="15" customHeight="1">
      <c r="B94" s="315"/>
      <c r="C94" s="290" t="s">
        <v>2735</v>
      </c>
      <c r="D94" s="290"/>
      <c r="E94" s="290"/>
      <c r="F94" s="313" t="s">
        <v>2702</v>
      </c>
      <c r="G94" s="314"/>
      <c r="H94" s="290" t="s">
        <v>2736</v>
      </c>
      <c r="I94" s="290" t="s">
        <v>2737</v>
      </c>
      <c r="J94" s="290"/>
      <c r="K94" s="304"/>
    </row>
    <row r="95" s="1" customFormat="1" ht="15" customHeight="1">
      <c r="B95" s="315"/>
      <c r="C95" s="290" t="s">
        <v>2738</v>
      </c>
      <c r="D95" s="290"/>
      <c r="E95" s="290"/>
      <c r="F95" s="313" t="s">
        <v>2702</v>
      </c>
      <c r="G95" s="314"/>
      <c r="H95" s="290" t="s">
        <v>2738</v>
      </c>
      <c r="I95" s="290" t="s">
        <v>2737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2702</v>
      </c>
      <c r="G96" s="314"/>
      <c r="H96" s="290" t="s">
        <v>2739</v>
      </c>
      <c r="I96" s="290" t="s">
        <v>2737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2702</v>
      </c>
      <c r="G97" s="314"/>
      <c r="H97" s="290" t="s">
        <v>2740</v>
      </c>
      <c r="I97" s="290" t="s">
        <v>2737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2741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2696</v>
      </c>
      <c r="D103" s="305"/>
      <c r="E103" s="305"/>
      <c r="F103" s="305" t="s">
        <v>2697</v>
      </c>
      <c r="G103" s="306"/>
      <c r="H103" s="305" t="s">
        <v>54</v>
      </c>
      <c r="I103" s="305" t="s">
        <v>57</v>
      </c>
      <c r="J103" s="305" t="s">
        <v>2698</v>
      </c>
      <c r="K103" s="304"/>
    </row>
    <row r="104" s="1" customFormat="1" ht="17.25" customHeight="1">
      <c r="B104" s="302"/>
      <c r="C104" s="307" t="s">
        <v>2699</v>
      </c>
      <c r="D104" s="307"/>
      <c r="E104" s="307"/>
      <c r="F104" s="308" t="s">
        <v>2700</v>
      </c>
      <c r="G104" s="309"/>
      <c r="H104" s="307"/>
      <c r="I104" s="307"/>
      <c r="J104" s="307" t="s">
        <v>2701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2702</v>
      </c>
      <c r="G106" s="290"/>
      <c r="H106" s="290" t="s">
        <v>2742</v>
      </c>
      <c r="I106" s="290" t="s">
        <v>2704</v>
      </c>
      <c r="J106" s="290">
        <v>20</v>
      </c>
      <c r="K106" s="304"/>
    </row>
    <row r="107" s="1" customFormat="1" ht="15" customHeight="1">
      <c r="B107" s="302"/>
      <c r="C107" s="290" t="s">
        <v>2705</v>
      </c>
      <c r="D107" s="290"/>
      <c r="E107" s="290"/>
      <c r="F107" s="313" t="s">
        <v>2702</v>
      </c>
      <c r="G107" s="290"/>
      <c r="H107" s="290" t="s">
        <v>2742</v>
      </c>
      <c r="I107" s="290" t="s">
        <v>2704</v>
      </c>
      <c r="J107" s="290">
        <v>120</v>
      </c>
      <c r="K107" s="304"/>
    </row>
    <row r="108" s="1" customFormat="1" ht="15" customHeight="1">
      <c r="B108" s="315"/>
      <c r="C108" s="290" t="s">
        <v>2707</v>
      </c>
      <c r="D108" s="290"/>
      <c r="E108" s="290"/>
      <c r="F108" s="313" t="s">
        <v>2708</v>
      </c>
      <c r="G108" s="290"/>
      <c r="H108" s="290" t="s">
        <v>2742</v>
      </c>
      <c r="I108" s="290" t="s">
        <v>2704</v>
      </c>
      <c r="J108" s="290">
        <v>50</v>
      </c>
      <c r="K108" s="304"/>
    </row>
    <row r="109" s="1" customFormat="1" ht="15" customHeight="1">
      <c r="B109" s="315"/>
      <c r="C109" s="290" t="s">
        <v>2710</v>
      </c>
      <c r="D109" s="290"/>
      <c r="E109" s="290"/>
      <c r="F109" s="313" t="s">
        <v>2702</v>
      </c>
      <c r="G109" s="290"/>
      <c r="H109" s="290" t="s">
        <v>2742</v>
      </c>
      <c r="I109" s="290" t="s">
        <v>2712</v>
      </c>
      <c r="J109" s="290"/>
      <c r="K109" s="304"/>
    </row>
    <row r="110" s="1" customFormat="1" ht="15" customHeight="1">
      <c r="B110" s="315"/>
      <c r="C110" s="290" t="s">
        <v>2721</v>
      </c>
      <c r="D110" s="290"/>
      <c r="E110" s="290"/>
      <c r="F110" s="313" t="s">
        <v>2708</v>
      </c>
      <c r="G110" s="290"/>
      <c r="H110" s="290" t="s">
        <v>2742</v>
      </c>
      <c r="I110" s="290" t="s">
        <v>2704</v>
      </c>
      <c r="J110" s="290">
        <v>50</v>
      </c>
      <c r="K110" s="304"/>
    </row>
    <row r="111" s="1" customFormat="1" ht="15" customHeight="1">
      <c r="B111" s="315"/>
      <c r="C111" s="290" t="s">
        <v>2729</v>
      </c>
      <c r="D111" s="290"/>
      <c r="E111" s="290"/>
      <c r="F111" s="313" t="s">
        <v>2708</v>
      </c>
      <c r="G111" s="290"/>
      <c r="H111" s="290" t="s">
        <v>2742</v>
      </c>
      <c r="I111" s="290" t="s">
        <v>2704</v>
      </c>
      <c r="J111" s="290">
        <v>50</v>
      </c>
      <c r="K111" s="304"/>
    </row>
    <row r="112" s="1" customFormat="1" ht="15" customHeight="1">
      <c r="B112" s="315"/>
      <c r="C112" s="290" t="s">
        <v>2727</v>
      </c>
      <c r="D112" s="290"/>
      <c r="E112" s="290"/>
      <c r="F112" s="313" t="s">
        <v>2708</v>
      </c>
      <c r="G112" s="290"/>
      <c r="H112" s="290" t="s">
        <v>2742</v>
      </c>
      <c r="I112" s="290" t="s">
        <v>2704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2702</v>
      </c>
      <c r="G113" s="290"/>
      <c r="H113" s="290" t="s">
        <v>2743</v>
      </c>
      <c r="I113" s="290" t="s">
        <v>2704</v>
      </c>
      <c r="J113" s="290">
        <v>20</v>
      </c>
      <c r="K113" s="304"/>
    </row>
    <row r="114" s="1" customFormat="1" ht="15" customHeight="1">
      <c r="B114" s="315"/>
      <c r="C114" s="290" t="s">
        <v>2744</v>
      </c>
      <c r="D114" s="290"/>
      <c r="E114" s="290"/>
      <c r="F114" s="313" t="s">
        <v>2702</v>
      </c>
      <c r="G114" s="290"/>
      <c r="H114" s="290" t="s">
        <v>2745</v>
      </c>
      <c r="I114" s="290" t="s">
        <v>2704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2702</v>
      </c>
      <c r="G115" s="290"/>
      <c r="H115" s="290" t="s">
        <v>2746</v>
      </c>
      <c r="I115" s="290" t="s">
        <v>2737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2702</v>
      </c>
      <c r="G116" s="290"/>
      <c r="H116" s="290" t="s">
        <v>2747</v>
      </c>
      <c r="I116" s="290" t="s">
        <v>2737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2702</v>
      </c>
      <c r="G117" s="290"/>
      <c r="H117" s="290" t="s">
        <v>2748</v>
      </c>
      <c r="I117" s="290" t="s">
        <v>2749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2750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2696</v>
      </c>
      <c r="D123" s="305"/>
      <c r="E123" s="305"/>
      <c r="F123" s="305" t="s">
        <v>2697</v>
      </c>
      <c r="G123" s="306"/>
      <c r="H123" s="305" t="s">
        <v>54</v>
      </c>
      <c r="I123" s="305" t="s">
        <v>57</v>
      </c>
      <c r="J123" s="305" t="s">
        <v>2698</v>
      </c>
      <c r="K123" s="334"/>
    </row>
    <row r="124" s="1" customFormat="1" ht="17.25" customHeight="1">
      <c r="B124" s="333"/>
      <c r="C124" s="307" t="s">
        <v>2699</v>
      </c>
      <c r="D124" s="307"/>
      <c r="E124" s="307"/>
      <c r="F124" s="308" t="s">
        <v>2700</v>
      </c>
      <c r="G124" s="309"/>
      <c r="H124" s="307"/>
      <c r="I124" s="307"/>
      <c r="J124" s="307" t="s">
        <v>2701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2705</v>
      </c>
      <c r="D126" s="312"/>
      <c r="E126" s="312"/>
      <c r="F126" s="313" t="s">
        <v>2702</v>
      </c>
      <c r="G126" s="290"/>
      <c r="H126" s="290" t="s">
        <v>2742</v>
      </c>
      <c r="I126" s="290" t="s">
        <v>2704</v>
      </c>
      <c r="J126" s="290">
        <v>120</v>
      </c>
      <c r="K126" s="338"/>
    </row>
    <row r="127" s="1" customFormat="1" ht="15" customHeight="1">
      <c r="B127" s="335"/>
      <c r="C127" s="290" t="s">
        <v>2751</v>
      </c>
      <c r="D127" s="290"/>
      <c r="E127" s="290"/>
      <c r="F127" s="313" t="s">
        <v>2702</v>
      </c>
      <c r="G127" s="290"/>
      <c r="H127" s="290" t="s">
        <v>2752</v>
      </c>
      <c r="I127" s="290" t="s">
        <v>2704</v>
      </c>
      <c r="J127" s="290" t="s">
        <v>2753</v>
      </c>
      <c r="K127" s="338"/>
    </row>
    <row r="128" s="1" customFormat="1" ht="15" customHeight="1">
      <c r="B128" s="335"/>
      <c r="C128" s="290" t="s">
        <v>2650</v>
      </c>
      <c r="D128" s="290"/>
      <c r="E128" s="290"/>
      <c r="F128" s="313" t="s">
        <v>2702</v>
      </c>
      <c r="G128" s="290"/>
      <c r="H128" s="290" t="s">
        <v>2754</v>
      </c>
      <c r="I128" s="290" t="s">
        <v>2704</v>
      </c>
      <c r="J128" s="290" t="s">
        <v>2753</v>
      </c>
      <c r="K128" s="338"/>
    </row>
    <row r="129" s="1" customFormat="1" ht="15" customHeight="1">
      <c r="B129" s="335"/>
      <c r="C129" s="290" t="s">
        <v>2713</v>
      </c>
      <c r="D129" s="290"/>
      <c r="E129" s="290"/>
      <c r="F129" s="313" t="s">
        <v>2708</v>
      </c>
      <c r="G129" s="290"/>
      <c r="H129" s="290" t="s">
        <v>2714</v>
      </c>
      <c r="I129" s="290" t="s">
        <v>2704</v>
      </c>
      <c r="J129" s="290">
        <v>15</v>
      </c>
      <c r="K129" s="338"/>
    </row>
    <row r="130" s="1" customFormat="1" ht="15" customHeight="1">
      <c r="B130" s="335"/>
      <c r="C130" s="316" t="s">
        <v>2715</v>
      </c>
      <c r="D130" s="316"/>
      <c r="E130" s="316"/>
      <c r="F130" s="317" t="s">
        <v>2708</v>
      </c>
      <c r="G130" s="316"/>
      <c r="H130" s="316" t="s">
        <v>2716</v>
      </c>
      <c r="I130" s="316" t="s">
        <v>2704</v>
      </c>
      <c r="J130" s="316">
        <v>15</v>
      </c>
      <c r="K130" s="338"/>
    </row>
    <row r="131" s="1" customFormat="1" ht="15" customHeight="1">
      <c r="B131" s="335"/>
      <c r="C131" s="316" t="s">
        <v>2717</v>
      </c>
      <c r="D131" s="316"/>
      <c r="E131" s="316"/>
      <c r="F131" s="317" t="s">
        <v>2708</v>
      </c>
      <c r="G131" s="316"/>
      <c r="H131" s="316" t="s">
        <v>2718</v>
      </c>
      <c r="I131" s="316" t="s">
        <v>2704</v>
      </c>
      <c r="J131" s="316">
        <v>20</v>
      </c>
      <c r="K131" s="338"/>
    </row>
    <row r="132" s="1" customFormat="1" ht="15" customHeight="1">
      <c r="B132" s="335"/>
      <c r="C132" s="316" t="s">
        <v>2719</v>
      </c>
      <c r="D132" s="316"/>
      <c r="E132" s="316"/>
      <c r="F132" s="317" t="s">
        <v>2708</v>
      </c>
      <c r="G132" s="316"/>
      <c r="H132" s="316" t="s">
        <v>2720</v>
      </c>
      <c r="I132" s="316" t="s">
        <v>2704</v>
      </c>
      <c r="J132" s="316">
        <v>20</v>
      </c>
      <c r="K132" s="338"/>
    </row>
    <row r="133" s="1" customFormat="1" ht="15" customHeight="1">
      <c r="B133" s="335"/>
      <c r="C133" s="290" t="s">
        <v>2707</v>
      </c>
      <c r="D133" s="290"/>
      <c r="E133" s="290"/>
      <c r="F133" s="313" t="s">
        <v>2708</v>
      </c>
      <c r="G133" s="290"/>
      <c r="H133" s="290" t="s">
        <v>2742</v>
      </c>
      <c r="I133" s="290" t="s">
        <v>2704</v>
      </c>
      <c r="J133" s="290">
        <v>50</v>
      </c>
      <c r="K133" s="338"/>
    </row>
    <row r="134" s="1" customFormat="1" ht="15" customHeight="1">
      <c r="B134" s="335"/>
      <c r="C134" s="290" t="s">
        <v>2721</v>
      </c>
      <c r="D134" s="290"/>
      <c r="E134" s="290"/>
      <c r="F134" s="313" t="s">
        <v>2708</v>
      </c>
      <c r="G134" s="290"/>
      <c r="H134" s="290" t="s">
        <v>2742</v>
      </c>
      <c r="I134" s="290" t="s">
        <v>2704</v>
      </c>
      <c r="J134" s="290">
        <v>50</v>
      </c>
      <c r="K134" s="338"/>
    </row>
    <row r="135" s="1" customFormat="1" ht="15" customHeight="1">
      <c r="B135" s="335"/>
      <c r="C135" s="290" t="s">
        <v>2727</v>
      </c>
      <c r="D135" s="290"/>
      <c r="E135" s="290"/>
      <c r="F135" s="313" t="s">
        <v>2708</v>
      </c>
      <c r="G135" s="290"/>
      <c r="H135" s="290" t="s">
        <v>2742</v>
      </c>
      <c r="I135" s="290" t="s">
        <v>2704</v>
      </c>
      <c r="J135" s="290">
        <v>50</v>
      </c>
      <c r="K135" s="338"/>
    </row>
    <row r="136" s="1" customFormat="1" ht="15" customHeight="1">
      <c r="B136" s="335"/>
      <c r="C136" s="290" t="s">
        <v>2729</v>
      </c>
      <c r="D136" s="290"/>
      <c r="E136" s="290"/>
      <c r="F136" s="313" t="s">
        <v>2708</v>
      </c>
      <c r="G136" s="290"/>
      <c r="H136" s="290" t="s">
        <v>2742</v>
      </c>
      <c r="I136" s="290" t="s">
        <v>2704</v>
      </c>
      <c r="J136" s="290">
        <v>50</v>
      </c>
      <c r="K136" s="338"/>
    </row>
    <row r="137" s="1" customFormat="1" ht="15" customHeight="1">
      <c r="B137" s="335"/>
      <c r="C137" s="290" t="s">
        <v>2730</v>
      </c>
      <c r="D137" s="290"/>
      <c r="E137" s="290"/>
      <c r="F137" s="313" t="s">
        <v>2708</v>
      </c>
      <c r="G137" s="290"/>
      <c r="H137" s="290" t="s">
        <v>2755</v>
      </c>
      <c r="I137" s="290" t="s">
        <v>2704</v>
      </c>
      <c r="J137" s="290">
        <v>255</v>
      </c>
      <c r="K137" s="338"/>
    </row>
    <row r="138" s="1" customFormat="1" ht="15" customHeight="1">
      <c r="B138" s="335"/>
      <c r="C138" s="290" t="s">
        <v>2732</v>
      </c>
      <c r="D138" s="290"/>
      <c r="E138" s="290"/>
      <c r="F138" s="313" t="s">
        <v>2702</v>
      </c>
      <c r="G138" s="290"/>
      <c r="H138" s="290" t="s">
        <v>2756</v>
      </c>
      <c r="I138" s="290" t="s">
        <v>2734</v>
      </c>
      <c r="J138" s="290"/>
      <c r="K138" s="338"/>
    </row>
    <row r="139" s="1" customFormat="1" ht="15" customHeight="1">
      <c r="B139" s="335"/>
      <c r="C139" s="290" t="s">
        <v>2735</v>
      </c>
      <c r="D139" s="290"/>
      <c r="E139" s="290"/>
      <c r="F139" s="313" t="s">
        <v>2702</v>
      </c>
      <c r="G139" s="290"/>
      <c r="H139" s="290" t="s">
        <v>2757</v>
      </c>
      <c r="I139" s="290" t="s">
        <v>2737</v>
      </c>
      <c r="J139" s="290"/>
      <c r="K139" s="338"/>
    </row>
    <row r="140" s="1" customFormat="1" ht="15" customHeight="1">
      <c r="B140" s="335"/>
      <c r="C140" s="290" t="s">
        <v>2738</v>
      </c>
      <c r="D140" s="290"/>
      <c r="E140" s="290"/>
      <c r="F140" s="313" t="s">
        <v>2702</v>
      </c>
      <c r="G140" s="290"/>
      <c r="H140" s="290" t="s">
        <v>2738</v>
      </c>
      <c r="I140" s="290" t="s">
        <v>2737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2702</v>
      </c>
      <c r="G141" s="290"/>
      <c r="H141" s="290" t="s">
        <v>2758</v>
      </c>
      <c r="I141" s="290" t="s">
        <v>2737</v>
      </c>
      <c r="J141" s="290"/>
      <c r="K141" s="338"/>
    </row>
    <row r="142" s="1" customFormat="1" ht="15" customHeight="1">
      <c r="B142" s="335"/>
      <c r="C142" s="290" t="s">
        <v>2759</v>
      </c>
      <c r="D142" s="290"/>
      <c r="E142" s="290"/>
      <c r="F142" s="313" t="s">
        <v>2702</v>
      </c>
      <c r="G142" s="290"/>
      <c r="H142" s="290" t="s">
        <v>2760</v>
      </c>
      <c r="I142" s="290" t="s">
        <v>2737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2761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2696</v>
      </c>
      <c r="D148" s="305"/>
      <c r="E148" s="305"/>
      <c r="F148" s="305" t="s">
        <v>2697</v>
      </c>
      <c r="G148" s="306"/>
      <c r="H148" s="305" t="s">
        <v>54</v>
      </c>
      <c r="I148" s="305" t="s">
        <v>57</v>
      </c>
      <c r="J148" s="305" t="s">
        <v>2698</v>
      </c>
      <c r="K148" s="304"/>
    </row>
    <row r="149" s="1" customFormat="1" ht="17.25" customHeight="1">
      <c r="B149" s="302"/>
      <c r="C149" s="307" t="s">
        <v>2699</v>
      </c>
      <c r="D149" s="307"/>
      <c r="E149" s="307"/>
      <c r="F149" s="308" t="s">
        <v>2700</v>
      </c>
      <c r="G149" s="309"/>
      <c r="H149" s="307"/>
      <c r="I149" s="307"/>
      <c r="J149" s="307" t="s">
        <v>2701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2705</v>
      </c>
      <c r="D151" s="290"/>
      <c r="E151" s="290"/>
      <c r="F151" s="343" t="s">
        <v>2702</v>
      </c>
      <c r="G151" s="290"/>
      <c r="H151" s="342" t="s">
        <v>2742</v>
      </c>
      <c r="I151" s="342" t="s">
        <v>2704</v>
      </c>
      <c r="J151" s="342">
        <v>120</v>
      </c>
      <c r="K151" s="338"/>
    </row>
    <row r="152" s="1" customFormat="1" ht="15" customHeight="1">
      <c r="B152" s="315"/>
      <c r="C152" s="342" t="s">
        <v>2751</v>
      </c>
      <c r="D152" s="290"/>
      <c r="E152" s="290"/>
      <c r="F152" s="343" t="s">
        <v>2702</v>
      </c>
      <c r="G152" s="290"/>
      <c r="H152" s="342" t="s">
        <v>2762</v>
      </c>
      <c r="I152" s="342" t="s">
        <v>2704</v>
      </c>
      <c r="J152" s="342" t="s">
        <v>2753</v>
      </c>
      <c r="K152" s="338"/>
    </row>
    <row r="153" s="1" customFormat="1" ht="15" customHeight="1">
      <c r="B153" s="315"/>
      <c r="C153" s="342" t="s">
        <v>2650</v>
      </c>
      <c r="D153" s="290"/>
      <c r="E153" s="290"/>
      <c r="F153" s="343" t="s">
        <v>2702</v>
      </c>
      <c r="G153" s="290"/>
      <c r="H153" s="342" t="s">
        <v>2763</v>
      </c>
      <c r="I153" s="342" t="s">
        <v>2704</v>
      </c>
      <c r="J153" s="342" t="s">
        <v>2753</v>
      </c>
      <c r="K153" s="338"/>
    </row>
    <row r="154" s="1" customFormat="1" ht="15" customHeight="1">
      <c r="B154" s="315"/>
      <c r="C154" s="342" t="s">
        <v>2707</v>
      </c>
      <c r="D154" s="290"/>
      <c r="E154" s="290"/>
      <c r="F154" s="343" t="s">
        <v>2708</v>
      </c>
      <c r="G154" s="290"/>
      <c r="H154" s="342" t="s">
        <v>2742</v>
      </c>
      <c r="I154" s="342" t="s">
        <v>2704</v>
      </c>
      <c r="J154" s="342">
        <v>50</v>
      </c>
      <c r="K154" s="338"/>
    </row>
    <row r="155" s="1" customFormat="1" ht="15" customHeight="1">
      <c r="B155" s="315"/>
      <c r="C155" s="342" t="s">
        <v>2710</v>
      </c>
      <c r="D155" s="290"/>
      <c r="E155" s="290"/>
      <c r="F155" s="343" t="s">
        <v>2702</v>
      </c>
      <c r="G155" s="290"/>
      <c r="H155" s="342" t="s">
        <v>2742</v>
      </c>
      <c r="I155" s="342" t="s">
        <v>2712</v>
      </c>
      <c r="J155" s="342"/>
      <c r="K155" s="338"/>
    </row>
    <row r="156" s="1" customFormat="1" ht="15" customHeight="1">
      <c r="B156" s="315"/>
      <c r="C156" s="342" t="s">
        <v>2721</v>
      </c>
      <c r="D156" s="290"/>
      <c r="E156" s="290"/>
      <c r="F156" s="343" t="s">
        <v>2708</v>
      </c>
      <c r="G156" s="290"/>
      <c r="H156" s="342" t="s">
        <v>2742</v>
      </c>
      <c r="I156" s="342" t="s">
        <v>2704</v>
      </c>
      <c r="J156" s="342">
        <v>50</v>
      </c>
      <c r="K156" s="338"/>
    </row>
    <row r="157" s="1" customFormat="1" ht="15" customHeight="1">
      <c r="B157" s="315"/>
      <c r="C157" s="342" t="s">
        <v>2729</v>
      </c>
      <c r="D157" s="290"/>
      <c r="E157" s="290"/>
      <c r="F157" s="343" t="s">
        <v>2708</v>
      </c>
      <c r="G157" s="290"/>
      <c r="H157" s="342" t="s">
        <v>2742</v>
      </c>
      <c r="I157" s="342" t="s">
        <v>2704</v>
      </c>
      <c r="J157" s="342">
        <v>50</v>
      </c>
      <c r="K157" s="338"/>
    </row>
    <row r="158" s="1" customFormat="1" ht="15" customHeight="1">
      <c r="B158" s="315"/>
      <c r="C158" s="342" t="s">
        <v>2727</v>
      </c>
      <c r="D158" s="290"/>
      <c r="E158" s="290"/>
      <c r="F158" s="343" t="s">
        <v>2708</v>
      </c>
      <c r="G158" s="290"/>
      <c r="H158" s="342" t="s">
        <v>2742</v>
      </c>
      <c r="I158" s="342" t="s">
        <v>2704</v>
      </c>
      <c r="J158" s="342">
        <v>50</v>
      </c>
      <c r="K158" s="338"/>
    </row>
    <row r="159" s="1" customFormat="1" ht="15" customHeight="1">
      <c r="B159" s="315"/>
      <c r="C159" s="342" t="s">
        <v>115</v>
      </c>
      <c r="D159" s="290"/>
      <c r="E159" s="290"/>
      <c r="F159" s="343" t="s">
        <v>2702</v>
      </c>
      <c r="G159" s="290"/>
      <c r="H159" s="342" t="s">
        <v>2764</v>
      </c>
      <c r="I159" s="342" t="s">
        <v>2704</v>
      </c>
      <c r="J159" s="342" t="s">
        <v>2765</v>
      </c>
      <c r="K159" s="338"/>
    </row>
    <row r="160" s="1" customFormat="1" ht="15" customHeight="1">
      <c r="B160" s="315"/>
      <c r="C160" s="342" t="s">
        <v>2766</v>
      </c>
      <c r="D160" s="290"/>
      <c r="E160" s="290"/>
      <c r="F160" s="343" t="s">
        <v>2702</v>
      </c>
      <c r="G160" s="290"/>
      <c r="H160" s="342" t="s">
        <v>2767</v>
      </c>
      <c r="I160" s="342" t="s">
        <v>2737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2768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2696</v>
      </c>
      <c r="D166" s="305"/>
      <c r="E166" s="305"/>
      <c r="F166" s="305" t="s">
        <v>2697</v>
      </c>
      <c r="G166" s="347"/>
      <c r="H166" s="348" t="s">
        <v>54</v>
      </c>
      <c r="I166" s="348" t="s">
        <v>57</v>
      </c>
      <c r="J166" s="305" t="s">
        <v>2698</v>
      </c>
      <c r="K166" s="282"/>
    </row>
    <row r="167" s="1" customFormat="1" ht="17.25" customHeight="1">
      <c r="B167" s="283"/>
      <c r="C167" s="307" t="s">
        <v>2699</v>
      </c>
      <c r="D167" s="307"/>
      <c r="E167" s="307"/>
      <c r="F167" s="308" t="s">
        <v>2700</v>
      </c>
      <c r="G167" s="349"/>
      <c r="H167" s="350"/>
      <c r="I167" s="350"/>
      <c r="J167" s="307" t="s">
        <v>2701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2705</v>
      </c>
      <c r="D169" s="290"/>
      <c r="E169" s="290"/>
      <c r="F169" s="313" t="s">
        <v>2702</v>
      </c>
      <c r="G169" s="290"/>
      <c r="H169" s="290" t="s">
        <v>2742</v>
      </c>
      <c r="I169" s="290" t="s">
        <v>2704</v>
      </c>
      <c r="J169" s="290">
        <v>120</v>
      </c>
      <c r="K169" s="338"/>
    </row>
    <row r="170" s="1" customFormat="1" ht="15" customHeight="1">
      <c r="B170" s="315"/>
      <c r="C170" s="290" t="s">
        <v>2751</v>
      </c>
      <c r="D170" s="290"/>
      <c r="E170" s="290"/>
      <c r="F170" s="313" t="s">
        <v>2702</v>
      </c>
      <c r="G170" s="290"/>
      <c r="H170" s="290" t="s">
        <v>2752</v>
      </c>
      <c r="I170" s="290" t="s">
        <v>2704</v>
      </c>
      <c r="J170" s="290" t="s">
        <v>2753</v>
      </c>
      <c r="K170" s="338"/>
    </row>
    <row r="171" s="1" customFormat="1" ht="15" customHeight="1">
      <c r="B171" s="315"/>
      <c r="C171" s="290" t="s">
        <v>2650</v>
      </c>
      <c r="D171" s="290"/>
      <c r="E171" s="290"/>
      <c r="F171" s="313" t="s">
        <v>2702</v>
      </c>
      <c r="G171" s="290"/>
      <c r="H171" s="290" t="s">
        <v>2769</v>
      </c>
      <c r="I171" s="290" t="s">
        <v>2704</v>
      </c>
      <c r="J171" s="290" t="s">
        <v>2753</v>
      </c>
      <c r="K171" s="338"/>
    </row>
    <row r="172" s="1" customFormat="1" ht="15" customHeight="1">
      <c r="B172" s="315"/>
      <c r="C172" s="290" t="s">
        <v>2707</v>
      </c>
      <c r="D172" s="290"/>
      <c r="E172" s="290"/>
      <c r="F172" s="313" t="s">
        <v>2708</v>
      </c>
      <c r="G172" s="290"/>
      <c r="H172" s="290" t="s">
        <v>2769</v>
      </c>
      <c r="I172" s="290" t="s">
        <v>2704</v>
      </c>
      <c r="J172" s="290">
        <v>50</v>
      </c>
      <c r="K172" s="338"/>
    </row>
    <row r="173" s="1" customFormat="1" ht="15" customHeight="1">
      <c r="B173" s="315"/>
      <c r="C173" s="290" t="s">
        <v>2710</v>
      </c>
      <c r="D173" s="290"/>
      <c r="E173" s="290"/>
      <c r="F173" s="313" t="s">
        <v>2702</v>
      </c>
      <c r="G173" s="290"/>
      <c r="H173" s="290" t="s">
        <v>2769</v>
      </c>
      <c r="I173" s="290" t="s">
        <v>2712</v>
      </c>
      <c r="J173" s="290"/>
      <c r="K173" s="338"/>
    </row>
    <row r="174" s="1" customFormat="1" ht="15" customHeight="1">
      <c r="B174" s="315"/>
      <c r="C174" s="290" t="s">
        <v>2721</v>
      </c>
      <c r="D174" s="290"/>
      <c r="E174" s="290"/>
      <c r="F174" s="313" t="s">
        <v>2708</v>
      </c>
      <c r="G174" s="290"/>
      <c r="H174" s="290" t="s">
        <v>2769</v>
      </c>
      <c r="I174" s="290" t="s">
        <v>2704</v>
      </c>
      <c r="J174" s="290">
        <v>50</v>
      </c>
      <c r="K174" s="338"/>
    </row>
    <row r="175" s="1" customFormat="1" ht="15" customHeight="1">
      <c r="B175" s="315"/>
      <c r="C175" s="290" t="s">
        <v>2729</v>
      </c>
      <c r="D175" s="290"/>
      <c r="E175" s="290"/>
      <c r="F175" s="313" t="s">
        <v>2708</v>
      </c>
      <c r="G175" s="290"/>
      <c r="H175" s="290" t="s">
        <v>2769</v>
      </c>
      <c r="I175" s="290" t="s">
        <v>2704</v>
      </c>
      <c r="J175" s="290">
        <v>50</v>
      </c>
      <c r="K175" s="338"/>
    </row>
    <row r="176" s="1" customFormat="1" ht="15" customHeight="1">
      <c r="B176" s="315"/>
      <c r="C176" s="290" t="s">
        <v>2727</v>
      </c>
      <c r="D176" s="290"/>
      <c r="E176" s="290"/>
      <c r="F176" s="313" t="s">
        <v>2708</v>
      </c>
      <c r="G176" s="290"/>
      <c r="H176" s="290" t="s">
        <v>2769</v>
      </c>
      <c r="I176" s="290" t="s">
        <v>2704</v>
      </c>
      <c r="J176" s="290">
        <v>50</v>
      </c>
      <c r="K176" s="338"/>
    </row>
    <row r="177" s="1" customFormat="1" ht="15" customHeight="1">
      <c r="B177" s="315"/>
      <c r="C177" s="290" t="s">
        <v>131</v>
      </c>
      <c r="D177" s="290"/>
      <c r="E177" s="290"/>
      <c r="F177" s="313" t="s">
        <v>2702</v>
      </c>
      <c r="G177" s="290"/>
      <c r="H177" s="290" t="s">
        <v>2770</v>
      </c>
      <c r="I177" s="290" t="s">
        <v>2771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2702</v>
      </c>
      <c r="G178" s="290"/>
      <c r="H178" s="290" t="s">
        <v>2772</v>
      </c>
      <c r="I178" s="290" t="s">
        <v>2773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2702</v>
      </c>
      <c r="G179" s="290"/>
      <c r="H179" s="290" t="s">
        <v>2774</v>
      </c>
      <c r="I179" s="290" t="s">
        <v>2704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2702</v>
      </c>
      <c r="G180" s="290"/>
      <c r="H180" s="290" t="s">
        <v>2775</v>
      </c>
      <c r="I180" s="290" t="s">
        <v>2704</v>
      </c>
      <c r="J180" s="290">
        <v>255</v>
      </c>
      <c r="K180" s="338"/>
    </row>
    <row r="181" s="1" customFormat="1" ht="15" customHeight="1">
      <c r="B181" s="315"/>
      <c r="C181" s="290" t="s">
        <v>132</v>
      </c>
      <c r="D181" s="290"/>
      <c r="E181" s="290"/>
      <c r="F181" s="313" t="s">
        <v>2702</v>
      </c>
      <c r="G181" s="290"/>
      <c r="H181" s="290" t="s">
        <v>2666</v>
      </c>
      <c r="I181" s="290" t="s">
        <v>2704</v>
      </c>
      <c r="J181" s="290">
        <v>10</v>
      </c>
      <c r="K181" s="338"/>
    </row>
    <row r="182" s="1" customFormat="1" ht="15" customHeight="1">
      <c r="B182" s="315"/>
      <c r="C182" s="290" t="s">
        <v>133</v>
      </c>
      <c r="D182" s="290"/>
      <c r="E182" s="290"/>
      <c r="F182" s="313" t="s">
        <v>2702</v>
      </c>
      <c r="G182" s="290"/>
      <c r="H182" s="290" t="s">
        <v>2776</v>
      </c>
      <c r="I182" s="290" t="s">
        <v>2737</v>
      </c>
      <c r="J182" s="290"/>
      <c r="K182" s="338"/>
    </row>
    <row r="183" s="1" customFormat="1" ht="15" customHeight="1">
      <c r="B183" s="315"/>
      <c r="C183" s="290" t="s">
        <v>2777</v>
      </c>
      <c r="D183" s="290"/>
      <c r="E183" s="290"/>
      <c r="F183" s="313" t="s">
        <v>2702</v>
      </c>
      <c r="G183" s="290"/>
      <c r="H183" s="290" t="s">
        <v>2778</v>
      </c>
      <c r="I183" s="290" t="s">
        <v>2737</v>
      </c>
      <c r="J183" s="290"/>
      <c r="K183" s="338"/>
    </row>
    <row r="184" s="1" customFormat="1" ht="15" customHeight="1">
      <c r="B184" s="315"/>
      <c r="C184" s="290" t="s">
        <v>2766</v>
      </c>
      <c r="D184" s="290"/>
      <c r="E184" s="290"/>
      <c r="F184" s="313" t="s">
        <v>2702</v>
      </c>
      <c r="G184" s="290"/>
      <c r="H184" s="290" t="s">
        <v>2779</v>
      </c>
      <c r="I184" s="290" t="s">
        <v>2737</v>
      </c>
      <c r="J184" s="290"/>
      <c r="K184" s="338"/>
    </row>
    <row r="185" s="1" customFormat="1" ht="15" customHeight="1">
      <c r="B185" s="315"/>
      <c r="C185" s="290" t="s">
        <v>135</v>
      </c>
      <c r="D185" s="290"/>
      <c r="E185" s="290"/>
      <c r="F185" s="313" t="s">
        <v>2708</v>
      </c>
      <c r="G185" s="290"/>
      <c r="H185" s="290" t="s">
        <v>2780</v>
      </c>
      <c r="I185" s="290" t="s">
        <v>2704</v>
      </c>
      <c r="J185" s="290">
        <v>50</v>
      </c>
      <c r="K185" s="338"/>
    </row>
    <row r="186" s="1" customFormat="1" ht="15" customHeight="1">
      <c r="B186" s="315"/>
      <c r="C186" s="290" t="s">
        <v>2781</v>
      </c>
      <c r="D186" s="290"/>
      <c r="E186" s="290"/>
      <c r="F186" s="313" t="s">
        <v>2708</v>
      </c>
      <c r="G186" s="290"/>
      <c r="H186" s="290" t="s">
        <v>2782</v>
      </c>
      <c r="I186" s="290" t="s">
        <v>2783</v>
      </c>
      <c r="J186" s="290"/>
      <c r="K186" s="338"/>
    </row>
    <row r="187" s="1" customFormat="1" ht="15" customHeight="1">
      <c r="B187" s="315"/>
      <c r="C187" s="290" t="s">
        <v>2784</v>
      </c>
      <c r="D187" s="290"/>
      <c r="E187" s="290"/>
      <c r="F187" s="313" t="s">
        <v>2708</v>
      </c>
      <c r="G187" s="290"/>
      <c r="H187" s="290" t="s">
        <v>2785</v>
      </c>
      <c r="I187" s="290" t="s">
        <v>2783</v>
      </c>
      <c r="J187" s="290"/>
      <c r="K187" s="338"/>
    </row>
    <row r="188" s="1" customFormat="1" ht="15" customHeight="1">
      <c r="B188" s="315"/>
      <c r="C188" s="290" t="s">
        <v>2786</v>
      </c>
      <c r="D188" s="290"/>
      <c r="E188" s="290"/>
      <c r="F188" s="313" t="s">
        <v>2708</v>
      </c>
      <c r="G188" s="290"/>
      <c r="H188" s="290" t="s">
        <v>2787</v>
      </c>
      <c r="I188" s="290" t="s">
        <v>2783</v>
      </c>
      <c r="J188" s="290"/>
      <c r="K188" s="338"/>
    </row>
    <row r="189" s="1" customFormat="1" ht="15" customHeight="1">
      <c r="B189" s="315"/>
      <c r="C189" s="351" t="s">
        <v>2788</v>
      </c>
      <c r="D189" s="290"/>
      <c r="E189" s="290"/>
      <c r="F189" s="313" t="s">
        <v>2708</v>
      </c>
      <c r="G189" s="290"/>
      <c r="H189" s="290" t="s">
        <v>2789</v>
      </c>
      <c r="I189" s="290" t="s">
        <v>2790</v>
      </c>
      <c r="J189" s="352" t="s">
        <v>2791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2702</v>
      </c>
      <c r="G190" s="290"/>
      <c r="H190" s="287" t="s">
        <v>2792</v>
      </c>
      <c r="I190" s="290" t="s">
        <v>2793</v>
      </c>
      <c r="J190" s="290"/>
      <c r="K190" s="338"/>
    </row>
    <row r="191" s="1" customFormat="1" ht="15" customHeight="1">
      <c r="B191" s="315"/>
      <c r="C191" s="351" t="s">
        <v>2794</v>
      </c>
      <c r="D191" s="290"/>
      <c r="E191" s="290"/>
      <c r="F191" s="313" t="s">
        <v>2702</v>
      </c>
      <c r="G191" s="290"/>
      <c r="H191" s="290" t="s">
        <v>2795</v>
      </c>
      <c r="I191" s="290" t="s">
        <v>2737</v>
      </c>
      <c r="J191" s="290"/>
      <c r="K191" s="338"/>
    </row>
    <row r="192" s="1" customFormat="1" ht="15" customHeight="1">
      <c r="B192" s="315"/>
      <c r="C192" s="351" t="s">
        <v>2796</v>
      </c>
      <c r="D192" s="290"/>
      <c r="E192" s="290"/>
      <c r="F192" s="313" t="s">
        <v>2702</v>
      </c>
      <c r="G192" s="290"/>
      <c r="H192" s="290" t="s">
        <v>2797</v>
      </c>
      <c r="I192" s="290" t="s">
        <v>2737</v>
      </c>
      <c r="J192" s="290"/>
      <c r="K192" s="338"/>
    </row>
    <row r="193" s="1" customFormat="1" ht="15" customHeight="1">
      <c r="B193" s="315"/>
      <c r="C193" s="351" t="s">
        <v>2798</v>
      </c>
      <c r="D193" s="290"/>
      <c r="E193" s="290"/>
      <c r="F193" s="313" t="s">
        <v>2708</v>
      </c>
      <c r="G193" s="290"/>
      <c r="H193" s="290" t="s">
        <v>2799</v>
      </c>
      <c r="I193" s="290" t="s">
        <v>2737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2800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2801</v>
      </c>
      <c r="D200" s="354"/>
      <c r="E200" s="354"/>
      <c r="F200" s="354" t="s">
        <v>2802</v>
      </c>
      <c r="G200" s="355"/>
      <c r="H200" s="354" t="s">
        <v>2803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2793</v>
      </c>
      <c r="D202" s="290"/>
      <c r="E202" s="290"/>
      <c r="F202" s="313" t="s">
        <v>43</v>
      </c>
      <c r="G202" s="290"/>
      <c r="H202" s="290" t="s">
        <v>2804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2805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2806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2807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2808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2749</v>
      </c>
      <c r="D208" s="290"/>
      <c r="E208" s="290"/>
      <c r="F208" s="313" t="s">
        <v>79</v>
      </c>
      <c r="G208" s="290"/>
      <c r="H208" s="290" t="s">
        <v>2809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2647</v>
      </c>
      <c r="G209" s="290"/>
      <c r="H209" s="290" t="s">
        <v>2648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2645</v>
      </c>
      <c r="G210" s="290"/>
      <c r="H210" s="290" t="s">
        <v>2810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109</v>
      </c>
      <c r="G211" s="351"/>
      <c r="H211" s="342" t="s">
        <v>2649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1259</v>
      </c>
      <c r="G212" s="351"/>
      <c r="H212" s="342" t="s">
        <v>2333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2773</v>
      </c>
      <c r="D214" s="290"/>
      <c r="E214" s="290"/>
      <c r="F214" s="313">
        <v>1</v>
      </c>
      <c r="G214" s="351"/>
      <c r="H214" s="342" t="s">
        <v>2811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2812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2813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2814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DESKTOP-C1VL16D\Josef Jílek</dc:creator>
  <cp:lastModifiedBy>DESKTOP-C1VL16D\Josef Jílek</cp:lastModifiedBy>
  <dcterms:created xsi:type="dcterms:W3CDTF">2022-11-18T08:48:48Z</dcterms:created>
  <dcterms:modified xsi:type="dcterms:W3CDTF">2022-11-18T08:49:04Z</dcterms:modified>
</cp:coreProperties>
</file>