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plusData\Export\"/>
    </mc:Choice>
  </mc:AlternateContent>
  <bookViews>
    <workbookView xWindow="0" yWindow="0" windowWidth="0" windowHeight="0"/>
  </bookViews>
  <sheets>
    <sheet name="Rekapitulace stavby" sheetId="1" r:id="rId1"/>
    <sheet name="11 - Kompletní modernizac..." sheetId="2" r:id="rId2"/>
    <sheet name="2 - Vedlejší náklady" sheetId="3" r:id="rId3"/>
    <sheet name="Seznam figur" sheetId="4" r:id="rId4"/>
  </sheets>
  <definedNames>
    <definedName name="_xlnm.Print_Area" localSheetId="0">'Rekapitulace stavby'!$D$4:$AO$76,'Rekapitulace stavby'!$C$82:$AQ$97</definedName>
    <definedName name="_xlnm.Print_Titles" localSheetId="0">'Rekapitulace stavby'!$92:$92</definedName>
    <definedName name="_xlnm._FilterDatabase" localSheetId="1" hidden="1">'11 - Kompletní modernizac...'!$C$133:$K$517</definedName>
    <definedName name="_xlnm.Print_Area" localSheetId="1">'11 - Kompletní modernizac...'!$C$4:$J$76,'11 - Kompletní modernizac...'!$C$82:$J$115,'11 - Kompletní modernizac...'!$C$121:$K$517</definedName>
    <definedName name="_xlnm.Print_Titles" localSheetId="1">'11 - Kompletní modernizac...'!$133:$133</definedName>
    <definedName name="_xlnm._FilterDatabase" localSheetId="2" hidden="1">'2 - Vedlejší náklady'!$C$125:$K$145</definedName>
    <definedName name="_xlnm.Print_Area" localSheetId="2">'2 - Vedlejší náklady'!$C$4:$J$76,'2 - Vedlejší náklady'!$C$82:$J$107,'2 - Vedlejší náklady'!$C$113:$K$145</definedName>
    <definedName name="_xlnm.Print_Titles" localSheetId="2">'2 - Vedlejší náklady'!$125:$125</definedName>
    <definedName name="_xlnm.Print_Area" localSheetId="3">'Seznam figur'!$C$4:$G$84</definedName>
    <definedName name="_xlnm.Print_Titles" localSheetId="3">'Seznam figur'!$9:$9</definedName>
  </definedNames>
  <calcPr/>
</workbook>
</file>

<file path=xl/calcChain.xml><?xml version="1.0" encoding="utf-8"?>
<calcChain xmlns="http://schemas.openxmlformats.org/spreadsheetml/2006/main">
  <c i="4" l="1" r="D7"/>
  <c i="3" r="J37"/>
  <c r="J36"/>
  <c i="1" r="AY96"/>
  <c i="3" r="J35"/>
  <c i="1" r="AX96"/>
  <c i="3" r="BI145"/>
  <c r="BH145"/>
  <c r="BG145"/>
  <c r="BF145"/>
  <c r="T145"/>
  <c r="T144"/>
  <c r="R145"/>
  <c r="R144"/>
  <c r="P145"/>
  <c r="P144"/>
  <c r="BI143"/>
  <c r="BH143"/>
  <c r="BG143"/>
  <c r="BF143"/>
  <c r="T143"/>
  <c r="T142"/>
  <c r="R143"/>
  <c r="R142"/>
  <c r="P143"/>
  <c r="P142"/>
  <c r="BI141"/>
  <c r="BH141"/>
  <c r="BG141"/>
  <c r="BF141"/>
  <c r="T141"/>
  <c r="T140"/>
  <c r="R141"/>
  <c r="R140"/>
  <c r="P141"/>
  <c r="P140"/>
  <c r="BI139"/>
  <c r="BH139"/>
  <c r="BG139"/>
  <c r="BF139"/>
  <c r="T139"/>
  <c r="T138"/>
  <c r="R139"/>
  <c r="R138"/>
  <c r="P139"/>
  <c r="P138"/>
  <c r="BI137"/>
  <c r="BH137"/>
  <c r="BG137"/>
  <c r="BF137"/>
  <c r="T137"/>
  <c r="T136"/>
  <c r="R137"/>
  <c r="R136"/>
  <c r="P137"/>
  <c r="P136"/>
  <c r="BI135"/>
  <c r="BH135"/>
  <c r="BG135"/>
  <c r="BF135"/>
  <c r="T135"/>
  <c r="T134"/>
  <c r="R135"/>
  <c r="R134"/>
  <c r="P135"/>
  <c r="P134"/>
  <c r="BI133"/>
  <c r="BH133"/>
  <c r="BG133"/>
  <c r="BF133"/>
  <c r="T133"/>
  <c r="T132"/>
  <c r="R133"/>
  <c r="R132"/>
  <c r="P133"/>
  <c r="P132"/>
  <c r="BI131"/>
  <c r="BH131"/>
  <c r="BG131"/>
  <c r="BF131"/>
  <c r="T131"/>
  <c r="T130"/>
  <c r="R131"/>
  <c r="R130"/>
  <c r="P131"/>
  <c r="P130"/>
  <c r="BI129"/>
  <c r="BH129"/>
  <c r="BG129"/>
  <c r="BF129"/>
  <c r="T129"/>
  <c r="T128"/>
  <c r="T127"/>
  <c r="T126"/>
  <c r="R129"/>
  <c r="R128"/>
  <c r="R127"/>
  <c r="R126"/>
  <c r="P129"/>
  <c r="P128"/>
  <c r="P127"/>
  <c r="P126"/>
  <c i="1" r="AU96"/>
  <c i="3" r="J123"/>
  <c r="J122"/>
  <c r="F122"/>
  <c r="F120"/>
  <c r="E118"/>
  <c r="J92"/>
  <c r="J91"/>
  <c r="F91"/>
  <c r="F89"/>
  <c r="E87"/>
  <c r="J18"/>
  <c r="E18"/>
  <c r="F123"/>
  <c r="J17"/>
  <c r="J12"/>
  <c r="J120"/>
  <c r="E7"/>
  <c r="E85"/>
  <c i="2" r="J37"/>
  <c r="J36"/>
  <c i="1" r="AY95"/>
  <c i="2" r="J35"/>
  <c i="1" r="AX95"/>
  <c i="2" r="BI516"/>
  <c r="BH516"/>
  <c r="BG516"/>
  <c r="BF516"/>
  <c r="T516"/>
  <c r="R516"/>
  <c r="P516"/>
  <c r="BI513"/>
  <c r="BH513"/>
  <c r="BG513"/>
  <c r="BF513"/>
  <c r="T513"/>
  <c r="R513"/>
  <c r="P513"/>
  <c r="BI511"/>
  <c r="BH511"/>
  <c r="BG511"/>
  <c r="BF511"/>
  <c r="T511"/>
  <c r="R511"/>
  <c r="P511"/>
  <c r="BI508"/>
  <c r="BH508"/>
  <c r="BG508"/>
  <c r="BF508"/>
  <c r="T508"/>
  <c r="R508"/>
  <c r="P508"/>
  <c r="BI505"/>
  <c r="BH505"/>
  <c r="BG505"/>
  <c r="BF505"/>
  <c r="T505"/>
  <c r="R505"/>
  <c r="P505"/>
  <c r="BI502"/>
  <c r="BH502"/>
  <c r="BG502"/>
  <c r="BF502"/>
  <c r="T502"/>
  <c r="R502"/>
  <c r="P502"/>
  <c r="BI500"/>
  <c r="BH500"/>
  <c r="BG500"/>
  <c r="BF500"/>
  <c r="T500"/>
  <c r="R500"/>
  <c r="P500"/>
  <c r="BI497"/>
  <c r="BH497"/>
  <c r="BG497"/>
  <c r="BF497"/>
  <c r="T497"/>
  <c r="R497"/>
  <c r="P497"/>
  <c r="BI489"/>
  <c r="BH489"/>
  <c r="BG489"/>
  <c r="BF489"/>
  <c r="T489"/>
  <c r="R489"/>
  <c r="P489"/>
  <c r="BI485"/>
  <c r="BH485"/>
  <c r="BG485"/>
  <c r="BF485"/>
  <c r="T485"/>
  <c r="R485"/>
  <c r="P485"/>
  <c r="BI481"/>
  <c r="BH481"/>
  <c r="BG481"/>
  <c r="BF481"/>
  <c r="T481"/>
  <c r="R481"/>
  <c r="P481"/>
  <c r="BI479"/>
  <c r="BH479"/>
  <c r="BG479"/>
  <c r="BF479"/>
  <c r="T479"/>
  <c r="R479"/>
  <c r="P479"/>
  <c r="BI478"/>
  <c r="BH478"/>
  <c r="BG478"/>
  <c r="BF478"/>
  <c r="T478"/>
  <c r="R478"/>
  <c r="P478"/>
  <c r="BI477"/>
  <c r="BH477"/>
  <c r="BG477"/>
  <c r="BF477"/>
  <c r="T477"/>
  <c r="R477"/>
  <c r="P477"/>
  <c r="BI473"/>
  <c r="BH473"/>
  <c r="BG473"/>
  <c r="BF473"/>
  <c r="T473"/>
  <c r="R473"/>
  <c r="P473"/>
  <c r="BI472"/>
  <c r="BH472"/>
  <c r="BG472"/>
  <c r="BF472"/>
  <c r="T472"/>
  <c r="R472"/>
  <c r="P472"/>
  <c r="BI471"/>
  <c r="BH471"/>
  <c r="BG471"/>
  <c r="BF471"/>
  <c r="T471"/>
  <c r="R471"/>
  <c r="P471"/>
  <c r="BI468"/>
  <c r="BH468"/>
  <c r="BG468"/>
  <c r="BF468"/>
  <c r="T468"/>
  <c r="R468"/>
  <c r="P468"/>
  <c r="BI461"/>
  <c r="BH461"/>
  <c r="BG461"/>
  <c r="BF461"/>
  <c r="T461"/>
  <c r="R461"/>
  <c r="P461"/>
  <c r="BI459"/>
  <c r="BH459"/>
  <c r="BG459"/>
  <c r="BF459"/>
  <c r="T459"/>
  <c r="R459"/>
  <c r="P459"/>
  <c r="BI452"/>
  <c r="BH452"/>
  <c r="BG452"/>
  <c r="BF452"/>
  <c r="T452"/>
  <c r="R452"/>
  <c r="P452"/>
  <c r="BI450"/>
  <c r="BH450"/>
  <c r="BG450"/>
  <c r="BF450"/>
  <c r="T450"/>
  <c r="R450"/>
  <c r="P450"/>
  <c r="BI448"/>
  <c r="BH448"/>
  <c r="BG448"/>
  <c r="BF448"/>
  <c r="T448"/>
  <c r="R448"/>
  <c r="P448"/>
  <c r="BI441"/>
  <c r="BH441"/>
  <c r="BG441"/>
  <c r="BF441"/>
  <c r="T441"/>
  <c r="R441"/>
  <c r="P441"/>
  <c r="BI439"/>
  <c r="BH439"/>
  <c r="BG439"/>
  <c r="BF439"/>
  <c r="T439"/>
  <c r="R439"/>
  <c r="P439"/>
  <c r="BI437"/>
  <c r="BH437"/>
  <c r="BG437"/>
  <c r="BF437"/>
  <c r="T437"/>
  <c r="R437"/>
  <c r="P437"/>
  <c r="BI435"/>
  <c r="BH435"/>
  <c r="BG435"/>
  <c r="BF435"/>
  <c r="T435"/>
  <c r="R435"/>
  <c r="P435"/>
  <c r="BI434"/>
  <c r="BH434"/>
  <c r="BG434"/>
  <c r="BF434"/>
  <c r="T434"/>
  <c r="R434"/>
  <c r="P434"/>
  <c r="BI432"/>
  <c r="BH432"/>
  <c r="BG432"/>
  <c r="BF432"/>
  <c r="T432"/>
  <c r="R432"/>
  <c r="P432"/>
  <c r="BI430"/>
  <c r="BH430"/>
  <c r="BG430"/>
  <c r="BF430"/>
  <c r="T430"/>
  <c r="R430"/>
  <c r="P430"/>
  <c r="BI428"/>
  <c r="BH428"/>
  <c r="BG428"/>
  <c r="BF428"/>
  <c r="T428"/>
  <c r="R428"/>
  <c r="P428"/>
  <c r="BI425"/>
  <c r="BH425"/>
  <c r="BG425"/>
  <c r="BF425"/>
  <c r="T425"/>
  <c r="R425"/>
  <c r="P425"/>
  <c r="BI418"/>
  <c r="BH418"/>
  <c r="BG418"/>
  <c r="BF418"/>
  <c r="T418"/>
  <c r="R418"/>
  <c r="P418"/>
  <c r="BI416"/>
  <c r="BH416"/>
  <c r="BG416"/>
  <c r="BF416"/>
  <c r="T416"/>
  <c r="R416"/>
  <c r="P416"/>
  <c r="BI414"/>
  <c r="BH414"/>
  <c r="BG414"/>
  <c r="BF414"/>
  <c r="T414"/>
  <c r="R414"/>
  <c r="P414"/>
  <c r="BI412"/>
  <c r="BH412"/>
  <c r="BG412"/>
  <c r="BF412"/>
  <c r="T412"/>
  <c r="R412"/>
  <c r="P412"/>
  <c r="BI405"/>
  <c r="BH405"/>
  <c r="BG405"/>
  <c r="BF405"/>
  <c r="T405"/>
  <c r="R405"/>
  <c r="P405"/>
  <c r="BI403"/>
  <c r="BH403"/>
  <c r="BG403"/>
  <c r="BF403"/>
  <c r="T403"/>
  <c r="R403"/>
  <c r="P403"/>
  <c r="BI401"/>
  <c r="BH401"/>
  <c r="BG401"/>
  <c r="BF401"/>
  <c r="T401"/>
  <c r="R401"/>
  <c r="P401"/>
  <c r="BI399"/>
  <c r="BH399"/>
  <c r="BG399"/>
  <c r="BF399"/>
  <c r="T399"/>
  <c r="R399"/>
  <c r="P399"/>
  <c r="BI398"/>
  <c r="BH398"/>
  <c r="BG398"/>
  <c r="BF398"/>
  <c r="T398"/>
  <c r="R398"/>
  <c r="P398"/>
  <c r="BI394"/>
  <c r="BH394"/>
  <c r="BG394"/>
  <c r="BF394"/>
  <c r="T394"/>
  <c r="R394"/>
  <c r="P394"/>
  <c r="BI390"/>
  <c r="BH390"/>
  <c r="BG390"/>
  <c r="BF390"/>
  <c r="T390"/>
  <c r="R390"/>
  <c r="P390"/>
  <c r="BI386"/>
  <c r="BH386"/>
  <c r="BG386"/>
  <c r="BF386"/>
  <c r="T386"/>
  <c r="R386"/>
  <c r="P386"/>
  <c r="BI385"/>
  <c r="BH385"/>
  <c r="BG385"/>
  <c r="BF385"/>
  <c r="T385"/>
  <c r="R385"/>
  <c r="P385"/>
  <c r="BI384"/>
  <c r="BH384"/>
  <c r="BG384"/>
  <c r="BF384"/>
  <c r="T384"/>
  <c r="R384"/>
  <c r="P384"/>
  <c r="BI377"/>
  <c r="BH377"/>
  <c r="BG377"/>
  <c r="BF377"/>
  <c r="T377"/>
  <c r="R377"/>
  <c r="P377"/>
  <c r="BI376"/>
  <c r="BH376"/>
  <c r="BG376"/>
  <c r="BF376"/>
  <c r="T376"/>
  <c r="R376"/>
  <c r="P376"/>
  <c r="BI375"/>
  <c r="BH375"/>
  <c r="BG375"/>
  <c r="BF375"/>
  <c r="T375"/>
  <c r="R375"/>
  <c r="P375"/>
  <c r="BI374"/>
  <c r="BH374"/>
  <c r="BG374"/>
  <c r="BF374"/>
  <c r="T374"/>
  <c r="R374"/>
  <c r="P374"/>
  <c r="BI373"/>
  <c r="BH373"/>
  <c r="BG373"/>
  <c r="BF373"/>
  <c r="T373"/>
  <c r="R373"/>
  <c r="P373"/>
  <c r="BI372"/>
  <c r="BH372"/>
  <c r="BG372"/>
  <c r="BF372"/>
  <c r="T372"/>
  <c r="R372"/>
  <c r="P372"/>
  <c r="BI371"/>
  <c r="BH371"/>
  <c r="BG371"/>
  <c r="BF371"/>
  <c r="T371"/>
  <c r="R371"/>
  <c r="P371"/>
  <c r="BI368"/>
  <c r="BH368"/>
  <c r="BG368"/>
  <c r="BF368"/>
  <c r="T368"/>
  <c r="R368"/>
  <c r="P368"/>
  <c r="BI365"/>
  <c r="BH365"/>
  <c r="BG365"/>
  <c r="BF365"/>
  <c r="T365"/>
  <c r="R365"/>
  <c r="P365"/>
  <c r="BI359"/>
  <c r="BH359"/>
  <c r="BG359"/>
  <c r="BF359"/>
  <c r="T359"/>
  <c r="R359"/>
  <c r="P359"/>
  <c r="BI353"/>
  <c r="BH353"/>
  <c r="BG353"/>
  <c r="BF353"/>
  <c r="T353"/>
  <c r="R353"/>
  <c r="P353"/>
  <c r="BI349"/>
  <c r="BH349"/>
  <c r="BG349"/>
  <c r="BF349"/>
  <c r="T349"/>
  <c r="R349"/>
  <c r="P349"/>
  <c r="BI347"/>
  <c r="BH347"/>
  <c r="BG347"/>
  <c r="BF347"/>
  <c r="T347"/>
  <c r="R347"/>
  <c r="P347"/>
  <c r="BI346"/>
  <c r="BH346"/>
  <c r="BG346"/>
  <c r="BF346"/>
  <c r="T346"/>
  <c r="R346"/>
  <c r="P346"/>
  <c r="BI344"/>
  <c r="BH344"/>
  <c r="BG344"/>
  <c r="BF344"/>
  <c r="T344"/>
  <c r="R344"/>
  <c r="P344"/>
  <c r="BI342"/>
  <c r="BH342"/>
  <c r="BG342"/>
  <c r="BF342"/>
  <c r="T342"/>
  <c r="R342"/>
  <c r="P342"/>
  <c r="BI340"/>
  <c r="BH340"/>
  <c r="BG340"/>
  <c r="BF340"/>
  <c r="T340"/>
  <c r="R340"/>
  <c r="P340"/>
  <c r="BI336"/>
  <c r="BH336"/>
  <c r="BG336"/>
  <c r="BF336"/>
  <c r="T336"/>
  <c r="R336"/>
  <c r="P336"/>
  <c r="BI335"/>
  <c r="BH335"/>
  <c r="BG335"/>
  <c r="BF335"/>
  <c r="T335"/>
  <c r="R335"/>
  <c r="P335"/>
  <c r="BI333"/>
  <c r="BH333"/>
  <c r="BG333"/>
  <c r="BF333"/>
  <c r="T333"/>
  <c r="R333"/>
  <c r="P333"/>
  <c r="BI332"/>
  <c r="BH332"/>
  <c r="BG332"/>
  <c r="BF332"/>
  <c r="T332"/>
  <c r="R332"/>
  <c r="P332"/>
  <c r="BI330"/>
  <c r="BH330"/>
  <c r="BG330"/>
  <c r="BF330"/>
  <c r="T330"/>
  <c r="R330"/>
  <c r="P330"/>
  <c r="BI328"/>
  <c r="BH328"/>
  <c r="BG328"/>
  <c r="BF328"/>
  <c r="T328"/>
  <c r="R328"/>
  <c r="P328"/>
  <c r="BI326"/>
  <c r="BH326"/>
  <c r="BG326"/>
  <c r="BF326"/>
  <c r="T326"/>
  <c r="R326"/>
  <c r="P326"/>
  <c r="BI324"/>
  <c r="BH324"/>
  <c r="BG324"/>
  <c r="BF324"/>
  <c r="T324"/>
  <c r="R324"/>
  <c r="P324"/>
  <c r="BI320"/>
  <c r="BH320"/>
  <c r="BG320"/>
  <c r="BF320"/>
  <c r="T320"/>
  <c r="R320"/>
  <c r="P320"/>
  <c r="BI316"/>
  <c r="BH316"/>
  <c r="BG316"/>
  <c r="BF316"/>
  <c r="T316"/>
  <c r="R316"/>
  <c r="P316"/>
  <c r="BI314"/>
  <c r="BH314"/>
  <c r="BG314"/>
  <c r="BF314"/>
  <c r="T314"/>
  <c r="R314"/>
  <c r="P314"/>
  <c r="BI313"/>
  <c r="BH313"/>
  <c r="BG313"/>
  <c r="BF313"/>
  <c r="T313"/>
  <c r="R313"/>
  <c r="P313"/>
  <c r="BI312"/>
  <c r="BH312"/>
  <c r="BG312"/>
  <c r="BF312"/>
  <c r="T312"/>
  <c r="R312"/>
  <c r="P312"/>
  <c r="BI311"/>
  <c r="BH311"/>
  <c r="BG311"/>
  <c r="BF311"/>
  <c r="T311"/>
  <c r="R311"/>
  <c r="P311"/>
  <c r="BI310"/>
  <c r="BH310"/>
  <c r="BG310"/>
  <c r="BF310"/>
  <c r="T310"/>
  <c r="R310"/>
  <c r="P310"/>
  <c r="BI308"/>
  <c r="BH308"/>
  <c r="BG308"/>
  <c r="BF308"/>
  <c r="T308"/>
  <c r="R308"/>
  <c r="P308"/>
  <c r="BI307"/>
  <c r="BH307"/>
  <c r="BG307"/>
  <c r="BF307"/>
  <c r="T307"/>
  <c r="R307"/>
  <c r="P307"/>
  <c r="BI306"/>
  <c r="BH306"/>
  <c r="BG306"/>
  <c r="BF306"/>
  <c r="T306"/>
  <c r="R306"/>
  <c r="P306"/>
  <c r="BI304"/>
  <c r="BH304"/>
  <c r="BG304"/>
  <c r="BF304"/>
  <c r="T304"/>
  <c r="R304"/>
  <c r="P304"/>
  <c r="BI303"/>
  <c r="BH303"/>
  <c r="BG303"/>
  <c r="BF303"/>
  <c r="T303"/>
  <c r="R303"/>
  <c r="P303"/>
  <c r="BI301"/>
  <c r="BH301"/>
  <c r="BG301"/>
  <c r="BF301"/>
  <c r="T301"/>
  <c r="R301"/>
  <c r="P301"/>
  <c r="BI300"/>
  <c r="BH300"/>
  <c r="BG300"/>
  <c r="BF300"/>
  <c r="T300"/>
  <c r="R300"/>
  <c r="P300"/>
  <c r="BI299"/>
  <c r="BH299"/>
  <c r="BG299"/>
  <c r="BF299"/>
  <c r="T299"/>
  <c r="R299"/>
  <c r="P299"/>
  <c r="BI298"/>
  <c r="BH298"/>
  <c r="BG298"/>
  <c r="BF298"/>
  <c r="T298"/>
  <c r="R298"/>
  <c r="P298"/>
  <c r="BI296"/>
  <c r="BH296"/>
  <c r="BG296"/>
  <c r="BF296"/>
  <c r="T296"/>
  <c r="R296"/>
  <c r="P296"/>
  <c r="BI295"/>
  <c r="BH295"/>
  <c r="BG295"/>
  <c r="BF295"/>
  <c r="T295"/>
  <c r="R295"/>
  <c r="P295"/>
  <c r="BI293"/>
  <c r="BH293"/>
  <c r="BG293"/>
  <c r="BF293"/>
  <c r="T293"/>
  <c r="R293"/>
  <c r="P293"/>
  <c r="BI292"/>
  <c r="BH292"/>
  <c r="BG292"/>
  <c r="BF292"/>
  <c r="T292"/>
  <c r="R292"/>
  <c r="P292"/>
  <c r="BI289"/>
  <c r="BH289"/>
  <c r="BG289"/>
  <c r="BF289"/>
  <c r="T289"/>
  <c r="R289"/>
  <c r="P289"/>
  <c r="BI285"/>
  <c r="BH285"/>
  <c r="BG285"/>
  <c r="BF285"/>
  <c r="T285"/>
  <c r="R285"/>
  <c r="P285"/>
  <c r="BI281"/>
  <c r="BH281"/>
  <c r="BG281"/>
  <c r="BF281"/>
  <c r="T281"/>
  <c r="R281"/>
  <c r="P281"/>
  <c r="BI280"/>
  <c r="BH280"/>
  <c r="BG280"/>
  <c r="BF280"/>
  <c r="T280"/>
  <c r="R280"/>
  <c r="P280"/>
  <c r="BI278"/>
  <c r="BH278"/>
  <c r="BG278"/>
  <c r="BF278"/>
  <c r="T278"/>
  <c r="R278"/>
  <c r="P278"/>
  <c r="BI277"/>
  <c r="BH277"/>
  <c r="BG277"/>
  <c r="BF277"/>
  <c r="T277"/>
  <c r="R277"/>
  <c r="P277"/>
  <c r="BI275"/>
  <c r="BH275"/>
  <c r="BG275"/>
  <c r="BF275"/>
  <c r="T275"/>
  <c r="R275"/>
  <c r="P275"/>
  <c r="BI274"/>
  <c r="BH274"/>
  <c r="BG274"/>
  <c r="BF274"/>
  <c r="T274"/>
  <c r="R274"/>
  <c r="P274"/>
  <c r="BI272"/>
  <c r="BH272"/>
  <c r="BG272"/>
  <c r="BF272"/>
  <c r="T272"/>
  <c r="R272"/>
  <c r="P272"/>
  <c r="BI271"/>
  <c r="BH271"/>
  <c r="BG271"/>
  <c r="BF271"/>
  <c r="T271"/>
  <c r="R271"/>
  <c r="P271"/>
  <c r="BI269"/>
  <c r="BH269"/>
  <c r="BG269"/>
  <c r="BF269"/>
  <c r="T269"/>
  <c r="R269"/>
  <c r="P269"/>
  <c r="BI267"/>
  <c r="BH267"/>
  <c r="BG267"/>
  <c r="BF267"/>
  <c r="T267"/>
  <c r="R267"/>
  <c r="P267"/>
  <c r="BI266"/>
  <c r="BH266"/>
  <c r="BG266"/>
  <c r="BF266"/>
  <c r="T266"/>
  <c r="R266"/>
  <c r="P266"/>
  <c r="BI261"/>
  <c r="BH261"/>
  <c r="BG261"/>
  <c r="BF261"/>
  <c r="T261"/>
  <c r="R261"/>
  <c r="P261"/>
  <c r="BI259"/>
  <c r="BH259"/>
  <c r="BG259"/>
  <c r="BF259"/>
  <c r="T259"/>
  <c r="R259"/>
  <c r="P259"/>
  <c r="BI258"/>
  <c r="BH258"/>
  <c r="BG258"/>
  <c r="BF258"/>
  <c r="T258"/>
  <c r="R258"/>
  <c r="P258"/>
  <c r="BI255"/>
  <c r="BH255"/>
  <c r="BG255"/>
  <c r="BF255"/>
  <c r="T255"/>
  <c r="R255"/>
  <c r="P255"/>
  <c r="BI252"/>
  <c r="BH252"/>
  <c r="BG252"/>
  <c r="BF252"/>
  <c r="T252"/>
  <c r="R252"/>
  <c r="P252"/>
  <c r="BI248"/>
  <c r="BH248"/>
  <c r="BG248"/>
  <c r="BF248"/>
  <c r="T248"/>
  <c r="R248"/>
  <c r="P248"/>
  <c r="BI243"/>
  <c r="BH243"/>
  <c r="BG243"/>
  <c r="BF243"/>
  <c r="T243"/>
  <c r="R243"/>
  <c r="P243"/>
  <c r="BI239"/>
  <c r="BH239"/>
  <c r="BG239"/>
  <c r="BF239"/>
  <c r="T239"/>
  <c r="R239"/>
  <c r="P239"/>
  <c r="BI235"/>
  <c r="BH235"/>
  <c r="BG235"/>
  <c r="BF235"/>
  <c r="T235"/>
  <c r="R235"/>
  <c r="P235"/>
  <c r="BI232"/>
  <c r="BH232"/>
  <c r="BG232"/>
  <c r="BF232"/>
  <c r="T232"/>
  <c r="R232"/>
  <c r="P232"/>
  <c r="BI228"/>
  <c r="BH228"/>
  <c r="BG228"/>
  <c r="BF228"/>
  <c r="T228"/>
  <c r="R228"/>
  <c r="P228"/>
  <c r="BI225"/>
  <c r="BH225"/>
  <c r="BG225"/>
  <c r="BF225"/>
  <c r="T225"/>
  <c r="R225"/>
  <c r="P225"/>
  <c r="BI220"/>
  <c r="BH220"/>
  <c r="BG220"/>
  <c r="BF220"/>
  <c r="T220"/>
  <c r="R220"/>
  <c r="P220"/>
  <c r="BI217"/>
  <c r="BH217"/>
  <c r="BG217"/>
  <c r="BF217"/>
  <c r="T217"/>
  <c r="R217"/>
  <c r="P217"/>
  <c r="BI214"/>
  <c r="BH214"/>
  <c r="BG214"/>
  <c r="BF214"/>
  <c r="T214"/>
  <c r="R214"/>
  <c r="P214"/>
  <c r="BI210"/>
  <c r="BH210"/>
  <c r="BG210"/>
  <c r="BF210"/>
  <c r="T210"/>
  <c r="R210"/>
  <c r="P210"/>
  <c r="BI205"/>
  <c r="BH205"/>
  <c r="BG205"/>
  <c r="BF205"/>
  <c r="T205"/>
  <c r="R205"/>
  <c r="P205"/>
  <c r="BI202"/>
  <c r="BH202"/>
  <c r="BG202"/>
  <c r="BF202"/>
  <c r="T202"/>
  <c r="R202"/>
  <c r="P202"/>
  <c r="BI198"/>
  <c r="BH198"/>
  <c r="BG198"/>
  <c r="BF198"/>
  <c r="T198"/>
  <c r="R198"/>
  <c r="P198"/>
  <c r="BI194"/>
  <c r="BH194"/>
  <c r="BG194"/>
  <c r="BF194"/>
  <c r="T194"/>
  <c r="R194"/>
  <c r="P194"/>
  <c r="BI191"/>
  <c r="BH191"/>
  <c r="BG191"/>
  <c r="BF191"/>
  <c r="T191"/>
  <c r="R191"/>
  <c r="P191"/>
  <c r="BI190"/>
  <c r="BH190"/>
  <c r="BG190"/>
  <c r="BF190"/>
  <c r="T190"/>
  <c r="R190"/>
  <c r="P190"/>
  <c r="BI189"/>
  <c r="BH189"/>
  <c r="BG189"/>
  <c r="BF189"/>
  <c r="T189"/>
  <c r="R189"/>
  <c r="P189"/>
  <c r="BI186"/>
  <c r="BH186"/>
  <c r="BG186"/>
  <c r="BF186"/>
  <c r="T186"/>
  <c r="R186"/>
  <c r="P186"/>
  <c r="BI185"/>
  <c r="BH185"/>
  <c r="BG185"/>
  <c r="BF185"/>
  <c r="T185"/>
  <c r="R185"/>
  <c r="P185"/>
  <c r="BI180"/>
  <c r="BH180"/>
  <c r="BG180"/>
  <c r="BF180"/>
  <c r="T180"/>
  <c r="R180"/>
  <c r="P180"/>
  <c r="BI179"/>
  <c r="BH179"/>
  <c r="BG179"/>
  <c r="BF179"/>
  <c r="T179"/>
  <c r="R179"/>
  <c r="P179"/>
  <c r="BI176"/>
  <c r="BH176"/>
  <c r="BG176"/>
  <c r="BF176"/>
  <c r="T176"/>
  <c r="R176"/>
  <c r="P176"/>
  <c r="BI174"/>
  <c r="BH174"/>
  <c r="BG174"/>
  <c r="BF174"/>
  <c r="T174"/>
  <c r="R174"/>
  <c r="P174"/>
  <c r="BI171"/>
  <c r="BH171"/>
  <c r="BG171"/>
  <c r="BF171"/>
  <c r="T171"/>
  <c r="R171"/>
  <c r="P171"/>
  <c r="BI170"/>
  <c r="BH170"/>
  <c r="BG170"/>
  <c r="BF170"/>
  <c r="T170"/>
  <c r="R170"/>
  <c r="P170"/>
  <c r="BI168"/>
  <c r="BH168"/>
  <c r="BG168"/>
  <c r="BF168"/>
  <c r="T168"/>
  <c r="R168"/>
  <c r="P168"/>
  <c r="BI166"/>
  <c r="BH166"/>
  <c r="BG166"/>
  <c r="BF166"/>
  <c r="T166"/>
  <c r="R166"/>
  <c r="P166"/>
  <c r="BI165"/>
  <c r="BH165"/>
  <c r="BG165"/>
  <c r="BF165"/>
  <c r="T165"/>
  <c r="R165"/>
  <c r="P165"/>
  <c r="BI163"/>
  <c r="BH163"/>
  <c r="BG163"/>
  <c r="BF163"/>
  <c r="T163"/>
  <c r="R163"/>
  <c r="P163"/>
  <c r="BI162"/>
  <c r="BH162"/>
  <c r="BG162"/>
  <c r="BF162"/>
  <c r="T162"/>
  <c r="R162"/>
  <c r="P162"/>
  <c r="BI159"/>
  <c r="BH159"/>
  <c r="BG159"/>
  <c r="BF159"/>
  <c r="T159"/>
  <c r="R159"/>
  <c r="P159"/>
  <c r="BI157"/>
  <c r="BH157"/>
  <c r="BG157"/>
  <c r="BF157"/>
  <c r="T157"/>
  <c r="R157"/>
  <c r="P157"/>
  <c r="BI155"/>
  <c r="BH155"/>
  <c r="BG155"/>
  <c r="BF155"/>
  <c r="T155"/>
  <c r="R155"/>
  <c r="P155"/>
  <c r="BI151"/>
  <c r="BH151"/>
  <c r="BG151"/>
  <c r="BF151"/>
  <c r="T151"/>
  <c r="R151"/>
  <c r="P151"/>
  <c r="BI149"/>
  <c r="BH149"/>
  <c r="BG149"/>
  <c r="BF149"/>
  <c r="T149"/>
  <c r="R149"/>
  <c r="P149"/>
  <c r="BI147"/>
  <c r="BH147"/>
  <c r="BG147"/>
  <c r="BF147"/>
  <c r="T147"/>
  <c r="R147"/>
  <c r="P147"/>
  <c r="BI145"/>
  <c r="BH145"/>
  <c r="BG145"/>
  <c r="BF145"/>
  <c r="T145"/>
  <c r="R145"/>
  <c r="P145"/>
  <c r="BI143"/>
  <c r="BH143"/>
  <c r="BG143"/>
  <c r="BF143"/>
  <c r="T143"/>
  <c r="R143"/>
  <c r="P143"/>
  <c r="BI140"/>
  <c r="BH140"/>
  <c r="BG140"/>
  <c r="BF140"/>
  <c r="T140"/>
  <c r="T139"/>
  <c r="R140"/>
  <c r="R139"/>
  <c r="P140"/>
  <c r="P139"/>
  <c r="BI137"/>
  <c r="BH137"/>
  <c r="BG137"/>
  <c r="BF137"/>
  <c r="T137"/>
  <c r="T136"/>
  <c r="R137"/>
  <c r="R136"/>
  <c r="P137"/>
  <c r="P136"/>
  <c r="J131"/>
  <c r="J130"/>
  <c r="F130"/>
  <c r="F128"/>
  <c r="E126"/>
  <c r="J92"/>
  <c r="J91"/>
  <c r="F91"/>
  <c r="F89"/>
  <c r="E87"/>
  <c r="J18"/>
  <c r="E18"/>
  <c r="F92"/>
  <c r="J17"/>
  <c r="J12"/>
  <c r="J89"/>
  <c r="E7"/>
  <c r="E85"/>
  <c i="1" r="L90"/>
  <c r="AM90"/>
  <c r="AM89"/>
  <c r="L89"/>
  <c r="AM87"/>
  <c r="L87"/>
  <c r="L85"/>
  <c r="L84"/>
  <c i="2" r="BK516"/>
  <c r="BK508"/>
  <c r="BK502"/>
  <c r="BK471"/>
  <c r="BK452"/>
  <c r="BK432"/>
  <c r="BK430"/>
  <c r="J416"/>
  <c r="J412"/>
  <c r="BK373"/>
  <c r="J326"/>
  <c r="J316"/>
  <c r="BK310"/>
  <c r="BK307"/>
  <c r="BK301"/>
  <c r="BK298"/>
  <c r="BK277"/>
  <c r="BK266"/>
  <c r="BK255"/>
  <c r="BK235"/>
  <c r="J217"/>
  <c r="J198"/>
  <c r="BK189"/>
  <c r="J171"/>
  <c r="BK159"/>
  <c r="J137"/>
  <c r="BK485"/>
  <c r="J478"/>
  <c r="BK459"/>
  <c r="J434"/>
  <c r="BK428"/>
  <c r="J394"/>
  <c r="J385"/>
  <c r="BK375"/>
  <c r="J372"/>
  <c r="J347"/>
  <c r="BK326"/>
  <c r="J313"/>
  <c r="J303"/>
  <c r="BK281"/>
  <c r="J277"/>
  <c r="J271"/>
  <c r="J258"/>
  <c r="J248"/>
  <c r="J210"/>
  <c r="J191"/>
  <c r="J179"/>
  <c r="J166"/>
  <c r="BK162"/>
  <c r="J147"/>
  <c i="1" r="AS94"/>
  <c i="2" r="BK497"/>
  <c r="J479"/>
  <c r="J468"/>
  <c r="J450"/>
  <c r="J418"/>
  <c r="J401"/>
  <c r="J398"/>
  <c r="J386"/>
  <c r="J375"/>
  <c r="J359"/>
  <c r="J346"/>
  <c r="J336"/>
  <c r="BK312"/>
  <c r="J306"/>
  <c r="BK295"/>
  <c r="BK285"/>
  <c r="BK274"/>
  <c r="BK228"/>
  <c r="J214"/>
  <c r="J205"/>
  <c r="BK190"/>
  <c r="BK170"/>
  <c r="BK157"/>
  <c r="J149"/>
  <c r="BK143"/>
  <c r="BK478"/>
  <c r="J459"/>
  <c r="BK441"/>
  <c r="J435"/>
  <c r="BK418"/>
  <c r="J403"/>
  <c r="BK377"/>
  <c r="BK372"/>
  <c r="BK365"/>
  <c r="BK349"/>
  <c r="BK336"/>
  <c r="BK332"/>
  <c r="J320"/>
  <c r="BK308"/>
  <c r="BK280"/>
  <c r="J274"/>
  <c r="BK259"/>
  <c r="BK248"/>
  <c r="J235"/>
  <c r="J225"/>
  <c r="J180"/>
  <c r="BK176"/>
  <c r="J165"/>
  <c r="BK155"/>
  <c i="3" r="BK143"/>
  <c r="J137"/>
  <c r="J131"/>
  <c r="BK137"/>
  <c r="BK129"/>
  <c i="2" r="BK513"/>
  <c r="J511"/>
  <c r="BK505"/>
  <c r="J472"/>
  <c r="J461"/>
  <c r="J441"/>
  <c r="J425"/>
  <c r="BK414"/>
  <c r="J405"/>
  <c r="BK342"/>
  <c r="BK330"/>
  <c r="BK320"/>
  <c r="BK311"/>
  <c r="BK306"/>
  <c r="J300"/>
  <c r="J295"/>
  <c r="BK272"/>
  <c r="J259"/>
  <c r="BK239"/>
  <c r="BK220"/>
  <c r="J202"/>
  <c r="J190"/>
  <c r="BK180"/>
  <c r="BK166"/>
  <c r="J157"/>
  <c r="J500"/>
  <c r="BK481"/>
  <c r="J477"/>
  <c r="BK472"/>
  <c r="J439"/>
  <c r="J430"/>
  <c r="BK398"/>
  <c r="BK386"/>
  <c r="J376"/>
  <c r="J373"/>
  <c r="BK353"/>
  <c r="J335"/>
  <c r="BK316"/>
  <c r="J310"/>
  <c r="BK300"/>
  <c r="BK278"/>
  <c r="J269"/>
  <c r="J266"/>
  <c r="J252"/>
  <c r="BK214"/>
  <c r="J194"/>
  <c r="BK185"/>
  <c r="BK168"/>
  <c r="BK163"/>
  <c r="BK149"/>
  <c r="J143"/>
  <c r="J516"/>
  <c r="BK511"/>
  <c r="J505"/>
  <c r="BK500"/>
  <c r="J485"/>
  <c r="BK477"/>
  <c r="BK461"/>
  <c r="BK437"/>
  <c r="BK434"/>
  <c r="BK403"/>
  <c r="BK394"/>
  <c r="BK384"/>
  <c r="J365"/>
  <c r="BK347"/>
  <c r="J342"/>
  <c r="BK333"/>
  <c r="J311"/>
  <c r="J301"/>
  <c r="BK296"/>
  <c r="J292"/>
  <c r="J285"/>
  <c r="J267"/>
  <c r="BK217"/>
  <c r="BK210"/>
  <c r="BK194"/>
  <c r="J168"/>
  <c r="BK151"/>
  <c r="J145"/>
  <c r="J497"/>
  <c r="J471"/>
  <c r="BK450"/>
  <c r="BK439"/>
  <c r="J428"/>
  <c r="BK416"/>
  <c r="BK405"/>
  <c r="BK376"/>
  <c r="BK371"/>
  <c r="BK359"/>
  <c r="J344"/>
  <c r="J333"/>
  <c r="BK324"/>
  <c r="BK313"/>
  <c r="BK303"/>
  <c r="J296"/>
  <c r="J278"/>
  <c r="BK271"/>
  <c r="BK252"/>
  <c r="J239"/>
  <c r="J228"/>
  <c r="J185"/>
  <c r="BK174"/>
  <c r="J162"/>
  <c r="BK137"/>
  <c i="3" r="BK141"/>
  <c r="BK135"/>
  <c r="J139"/>
  <c r="J129"/>
  <c r="J141"/>
  <c r="J133"/>
  <c i="2" r="BK401"/>
  <c r="J332"/>
  <c r="J324"/>
  <c r="J314"/>
  <c r="J308"/>
  <c r="BK304"/>
  <c r="J299"/>
  <c r="BK292"/>
  <c r="BK269"/>
  <c r="BK261"/>
  <c r="BK243"/>
  <c r="J232"/>
  <c r="BK205"/>
  <c r="BK191"/>
  <c r="J186"/>
  <c r="J170"/>
  <c r="BK140"/>
  <c r="J489"/>
  <c r="BK479"/>
  <c r="J473"/>
  <c r="J448"/>
  <c r="J432"/>
  <c r="J399"/>
  <c r="J390"/>
  <c r="J377"/>
  <c r="J374"/>
  <c r="J371"/>
  <c r="BK346"/>
  <c r="J328"/>
  <c r="BK314"/>
  <c r="J304"/>
  <c r="BK289"/>
  <c r="J280"/>
  <c r="BK275"/>
  <c r="BK267"/>
  <c r="J255"/>
  <c r="J220"/>
  <c r="BK202"/>
  <c r="BK186"/>
  <c r="J174"/>
  <c r="BK165"/>
  <c r="J151"/>
  <c r="BK145"/>
  <c r="J140"/>
  <c r="J513"/>
  <c r="J508"/>
  <c r="J502"/>
  <c r="BK489"/>
  <c r="BK473"/>
  <c r="J452"/>
  <c r="BK435"/>
  <c r="BK412"/>
  <c r="BK399"/>
  <c r="BK390"/>
  <c r="BK385"/>
  <c r="J368"/>
  <c r="J349"/>
  <c r="BK344"/>
  <c r="J340"/>
  <c r="J330"/>
  <c r="J307"/>
  <c r="BK299"/>
  <c r="BK293"/>
  <c r="J289"/>
  <c r="J281"/>
  <c r="J261"/>
  <c r="BK225"/>
  <c r="BK198"/>
  <c r="J176"/>
  <c r="J163"/>
  <c r="J155"/>
  <c r="BK147"/>
  <c r="J481"/>
  <c r="BK468"/>
  <c r="BK448"/>
  <c r="J437"/>
  <c r="BK425"/>
  <c r="J414"/>
  <c r="J384"/>
  <c r="BK374"/>
  <c r="BK368"/>
  <c r="J353"/>
  <c r="BK340"/>
  <c r="BK335"/>
  <c r="BK328"/>
  <c r="J312"/>
  <c r="J298"/>
  <c r="J293"/>
  <c r="J275"/>
  <c r="J272"/>
  <c r="BK258"/>
  <c r="J243"/>
  <c r="BK232"/>
  <c r="J189"/>
  <c r="BK179"/>
  <c r="BK171"/>
  <c r="J159"/>
  <c i="3" r="J145"/>
  <c r="BK139"/>
  <c r="BK133"/>
  <c r="BK145"/>
  <c r="BK131"/>
  <c r="J143"/>
  <c r="J135"/>
  <c i="2" l="1" r="R142"/>
  <c r="R135"/>
  <c r="T161"/>
  <c r="T169"/>
  <c r="BK173"/>
  <c r="J173"/>
  <c r="J104"/>
  <c r="T173"/>
  <c r="T178"/>
  <c r="BK268"/>
  <c r="J268"/>
  <c r="J107"/>
  <c r="BK309"/>
  <c r="J309"/>
  <c r="J108"/>
  <c r="BK315"/>
  <c r="J315"/>
  <c r="J109"/>
  <c r="BK348"/>
  <c r="J348"/>
  <c r="J110"/>
  <c r="BK400"/>
  <c r="J400"/>
  <c r="J111"/>
  <c r="BK436"/>
  <c r="J436"/>
  <c r="J112"/>
  <c r="P480"/>
  <c r="BK499"/>
  <c r="J499"/>
  <c r="J114"/>
  <c r="P142"/>
  <c r="P135"/>
  <c r="P161"/>
  <c r="BK169"/>
  <c r="J169"/>
  <c r="J102"/>
  <c r="R173"/>
  <c r="R178"/>
  <c r="P260"/>
  <c r="R268"/>
  <c r="R309"/>
  <c r="R315"/>
  <c r="R348"/>
  <c r="R400"/>
  <c r="R436"/>
  <c r="R480"/>
  <c r="T499"/>
  <c r="BK142"/>
  <c r="J142"/>
  <c r="J100"/>
  <c r="BK161"/>
  <c r="J161"/>
  <c r="J101"/>
  <c r="P169"/>
  <c r="BK178"/>
  <c r="J178"/>
  <c r="J105"/>
  <c r="BK260"/>
  <c r="J260"/>
  <c r="J106"/>
  <c r="T260"/>
  <c r="T268"/>
  <c r="T309"/>
  <c r="T315"/>
  <c r="P348"/>
  <c r="P400"/>
  <c r="P436"/>
  <c r="BK480"/>
  <c r="J480"/>
  <c r="J113"/>
  <c r="R499"/>
  <c r="T142"/>
  <c r="T135"/>
  <c r="R161"/>
  <c r="R169"/>
  <c r="P173"/>
  <c r="P178"/>
  <c r="R260"/>
  <c r="P268"/>
  <c r="P309"/>
  <c r="P315"/>
  <c r="T348"/>
  <c r="T400"/>
  <c r="T436"/>
  <c r="T480"/>
  <c r="P499"/>
  <c r="BK136"/>
  <c r="J136"/>
  <c r="J98"/>
  <c r="BK139"/>
  <c r="J139"/>
  <c r="J99"/>
  <c i="3" r="BK132"/>
  <c r="J132"/>
  <c r="J100"/>
  <c r="BK134"/>
  <c r="J134"/>
  <c r="J101"/>
  <c r="BK128"/>
  <c r="J128"/>
  <c r="J98"/>
  <c r="BK130"/>
  <c r="J130"/>
  <c r="J99"/>
  <c r="BK136"/>
  <c r="J136"/>
  <c r="J102"/>
  <c r="BK138"/>
  <c r="J138"/>
  <c r="J103"/>
  <c r="BK140"/>
  <c r="J140"/>
  <c r="J104"/>
  <c r="BK142"/>
  <c r="J142"/>
  <c r="J105"/>
  <c r="BK144"/>
  <c r="J144"/>
  <c r="J106"/>
  <c r="BE133"/>
  <c r="BE135"/>
  <c r="BE139"/>
  <c r="BE141"/>
  <c r="BE143"/>
  <c r="J89"/>
  <c r="F92"/>
  <c r="E116"/>
  <c r="BE129"/>
  <c r="BE131"/>
  <c r="BE145"/>
  <c r="BE137"/>
  <c i="2" r="F131"/>
  <c r="BE140"/>
  <c r="BE143"/>
  <c r="BE145"/>
  <c r="BE149"/>
  <c r="BE155"/>
  <c r="BE157"/>
  <c r="BE166"/>
  <c r="BE168"/>
  <c r="BE186"/>
  <c r="BE189"/>
  <c r="BE190"/>
  <c r="BE191"/>
  <c r="BE194"/>
  <c r="BE198"/>
  <c r="BE205"/>
  <c r="BE214"/>
  <c r="BE217"/>
  <c r="BE261"/>
  <c r="BE267"/>
  <c r="BE281"/>
  <c r="BE285"/>
  <c r="BE289"/>
  <c r="BE296"/>
  <c r="BE298"/>
  <c r="BE300"/>
  <c r="BE306"/>
  <c r="BE308"/>
  <c r="BE314"/>
  <c r="BE346"/>
  <c r="BE375"/>
  <c r="BE376"/>
  <c r="BE394"/>
  <c r="BE398"/>
  <c r="BE401"/>
  <c r="BE428"/>
  <c r="BE432"/>
  <c r="BE450"/>
  <c r="BE459"/>
  <c r="BE471"/>
  <c r="BE472"/>
  <c r="BE473"/>
  <c r="BE489"/>
  <c r="E124"/>
  <c r="J128"/>
  <c r="BE137"/>
  <c r="BE159"/>
  <c r="BE163"/>
  <c r="BE165"/>
  <c r="BE171"/>
  <c r="BE176"/>
  <c r="BE180"/>
  <c r="BE185"/>
  <c r="BE225"/>
  <c r="BE243"/>
  <c r="BE255"/>
  <c r="BE258"/>
  <c r="BE266"/>
  <c r="BE269"/>
  <c r="BE271"/>
  <c r="BE277"/>
  <c r="BE278"/>
  <c r="BE299"/>
  <c r="BE303"/>
  <c r="BE304"/>
  <c r="BE316"/>
  <c r="BE324"/>
  <c r="BE326"/>
  <c r="BE349"/>
  <c r="BE368"/>
  <c r="BE373"/>
  <c r="BE374"/>
  <c r="BE377"/>
  <c r="BE384"/>
  <c r="BE386"/>
  <c r="BE390"/>
  <c r="BE414"/>
  <c r="BE425"/>
  <c r="BE430"/>
  <c r="BE439"/>
  <c r="BE441"/>
  <c r="BE452"/>
  <c r="BE461"/>
  <c r="BE477"/>
  <c r="BE485"/>
  <c r="BE500"/>
  <c r="BE502"/>
  <c r="BE505"/>
  <c r="BE511"/>
  <c r="BE513"/>
  <c r="BE151"/>
  <c r="BE170"/>
  <c r="BE179"/>
  <c r="BE202"/>
  <c r="BE220"/>
  <c r="BE228"/>
  <c r="BE232"/>
  <c r="BE235"/>
  <c r="BE239"/>
  <c r="BE248"/>
  <c r="BE259"/>
  <c r="BE272"/>
  <c r="BE274"/>
  <c r="BE275"/>
  <c r="BE292"/>
  <c r="BE293"/>
  <c r="BE301"/>
  <c r="BE307"/>
  <c r="BE310"/>
  <c r="BE311"/>
  <c r="BE320"/>
  <c r="BE330"/>
  <c r="BE333"/>
  <c r="BE336"/>
  <c r="BE340"/>
  <c r="BE342"/>
  <c r="BE347"/>
  <c r="BE359"/>
  <c r="BE372"/>
  <c r="BE385"/>
  <c r="BE399"/>
  <c r="BE403"/>
  <c r="BE405"/>
  <c r="BE412"/>
  <c r="BE418"/>
  <c r="BE435"/>
  <c r="BE448"/>
  <c r="BE468"/>
  <c r="BE147"/>
  <c r="BE162"/>
  <c r="BE174"/>
  <c r="BE210"/>
  <c r="BE252"/>
  <c r="BE280"/>
  <c r="BE295"/>
  <c r="BE312"/>
  <c r="BE313"/>
  <c r="BE328"/>
  <c r="BE332"/>
  <c r="BE335"/>
  <c r="BE344"/>
  <c r="BE353"/>
  <c r="BE365"/>
  <c r="BE371"/>
  <c r="BE416"/>
  <c r="BE434"/>
  <c r="BE437"/>
  <c r="BE478"/>
  <c r="BE479"/>
  <c r="BE481"/>
  <c r="BE497"/>
  <c r="BE508"/>
  <c r="BE516"/>
  <c r="F35"/>
  <c i="1" r="BB95"/>
  <c i="3" r="F34"/>
  <c i="1" r="BA96"/>
  <c i="3" r="F35"/>
  <c i="1" r="BB96"/>
  <c i="2" r="F37"/>
  <c i="1" r="BD95"/>
  <c i="3" r="F36"/>
  <c i="1" r="BC96"/>
  <c i="2" r="J34"/>
  <c i="1" r="AW95"/>
  <c i="3" r="J34"/>
  <c i="1" r="AW96"/>
  <c i="3" r="F37"/>
  <c i="1" r="BD96"/>
  <c i="2" r="F34"/>
  <c i="1" r="BA95"/>
  <c i="2" r="F36"/>
  <c i="1" r="BC95"/>
  <c i="2" l="1" r="T172"/>
  <c r="T134"/>
  <c r="P172"/>
  <c r="P134"/>
  <c i="1" r="AU95"/>
  <c i="2" r="R172"/>
  <c r="R134"/>
  <c r="BK135"/>
  <c r="J135"/>
  <c r="J97"/>
  <c r="BK172"/>
  <c r="J172"/>
  <c r="J103"/>
  <c i="3" r="BK127"/>
  <c r="BK126"/>
  <c r="J126"/>
  <c i="1" r="BB94"/>
  <c r="W31"/>
  <c r="BD94"/>
  <c r="W33"/>
  <c r="BC94"/>
  <c r="AY94"/>
  <c i="3" r="J33"/>
  <c i="1" r="AV96"/>
  <c r="AT96"/>
  <c i="2" r="J33"/>
  <c i="1" r="AV95"/>
  <c r="AT95"/>
  <c i="2" r="F33"/>
  <c i="1" r="AZ95"/>
  <c i="3" r="J30"/>
  <c i="1" r="AG96"/>
  <c r="BA94"/>
  <c r="AW94"/>
  <c r="AK30"/>
  <c i="3" r="F33"/>
  <c i="1" r="AZ96"/>
  <c r="AU94"/>
  <c i="3" l="1" r="J96"/>
  <c r="J127"/>
  <c r="J97"/>
  <c i="2" r="BK134"/>
  <c r="J134"/>
  <c r="J96"/>
  <c i="3" r="J39"/>
  <c i="1" r="AN96"/>
  <c r="AZ94"/>
  <c r="AV94"/>
  <c r="AK29"/>
  <c r="W32"/>
  <c r="W30"/>
  <c r="AX94"/>
  <c i="2" l="1" r="J30"/>
  <c i="1" r="AG95"/>
  <c r="AG94"/>
  <c r="AK26"/>
  <c r="W29"/>
  <c r="AT94"/>
  <c r="AN94"/>
  <c i="2" l="1" r="J39"/>
  <c i="1" r="AN95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<sst xmlns="http://schemas.openxmlformats.org/spreadsheetml/2006/main">
  <si>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</si>
  <si>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</si>
  <si>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</si>
  <si>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</si>
  <si>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{8a052354-c898-4d56-9401-1b45c57f8100}</t>
  </si>
  <si>
    <t xml:space="preserve">&gt;&gt;  skryté sloupce  &lt;&lt;</t>
  </si>
  <si>
    <t>0,1</t>
  </si>
  <si>
    <t>21</t>
  </si>
  <si>
    <t>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</si>
  <si>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</si>
  <si>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</si>
  <si>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</si>
  <si>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</si>
  <si>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</si>
  <si>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</si>
  <si>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Gebas3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</si>
  <si>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</si>
  <si>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</si>
  <si>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Stavební úpravy soc. zázemí UHK, fak.informatiky a managementu</t>
  </si>
  <si>
    <t>KSO:</t>
  </si>
  <si>
    <t>CC-CZ:</t>
  </si>
  <si>
    <t>Místo:</t>
  </si>
  <si>
    <t>Hradec Králové</t>
  </si>
  <si>
    <t>Datum:</t>
  </si>
  <si>
    <t>1. 11. 2021</t>
  </si>
  <si>
    <t>Zadavatel:</t>
  </si>
  <si>
    <t>IČ:</t>
  </si>
  <si>
    <t>UHK- Hradecká 1249/6, 500 03 Hradec Králové</t>
  </si>
  <si>
    <t>DIČ:</t>
  </si>
  <si>
    <t>Uchazeč:</t>
  </si>
  <si>
    <t>Vyplň údaj</t>
  </si>
  <si>
    <t>Projektant:</t>
  </si>
  <si>
    <t>Gebas atelier architects, Hradec Králové</t>
  </si>
  <si>
    <t>True</t>
  </si>
  <si>
    <t>Zpracovatel:</t>
  </si>
  <si>
    <t>ing. V. Švehla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</si>
  <si>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</si>
  <si>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</si>
  <si>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</si>
  <si>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</si>
  <si>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</si>
  <si>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</si>
  <si>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</si>
  <si>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</si>
  <si>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</si>
  <si>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</si>
  <si>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</si>
  <si>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</si>
  <si>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</si>
  <si>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</si>
  <si>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</si>
  <si>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</si>
  <si>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</si>
  <si>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</si>
  <si>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</si>
  <si>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</si>
  <si>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</si>
  <si>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</si>
  <si>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</si>
  <si>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</si>
  <si>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</si>
  <si>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</si>
  <si>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</si>
  <si>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</si>
  <si>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</si>
  <si>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</si>
  <si>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</si>
  <si>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</si>
  <si>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</si>
  <si>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</si>
  <si>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</si>
  <si>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</si>
  <si>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</si>
  <si>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</si>
  <si>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</si>
  <si>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</si>
  <si>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</si>
  <si>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</si>
  <si>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</si>
  <si>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</si>
  <si>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</si>
  <si>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</si>
  <si>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11</t>
  </si>
  <si>
    <t>Kompletní modernizace sociálního zázemí m.č. 11-15</t>
  </si>
  <si>
    <t>STA</t>
  </si>
  <si>
    <t>{57042352-5d0a-402c-9f33-27cbbf42d884}</t>
  </si>
  <si>
    <t>2</t>
  </si>
  <si>
    <t>Vedlejší náklady</t>
  </si>
  <si>
    <t>{885da38c-977b-460f-9dbd-fb6667980868}</t>
  </si>
  <si>
    <t>fig11</t>
  </si>
  <si>
    <t>keramický obklad stěn do 6 ks/m2</t>
  </si>
  <si>
    <t>20,423</t>
  </si>
  <si>
    <t>fig12</t>
  </si>
  <si>
    <t>68,882</t>
  </si>
  <si>
    <t>KRYCÍ LIST SOUPISU PRACÍ</t>
  </si>
  <si>
    <t>fig13</t>
  </si>
  <si>
    <t>keramická dlažba do 6 ks/m2</t>
  </si>
  <si>
    <t>18,235</t>
  </si>
  <si>
    <t>fig14</t>
  </si>
  <si>
    <t>přechod mezi podlahou a stěnou</t>
  </si>
  <si>
    <t>38,222</t>
  </si>
  <si>
    <t>fig16</t>
  </si>
  <si>
    <t>lepení polepů na sanitární příčky a dveře</t>
  </si>
  <si>
    <t>35,84</t>
  </si>
  <si>
    <t>Objekt:</t>
  </si>
  <si>
    <t>11 - Kompletní modernizace sociálního zázemí m.č. 11-15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</si>
  <si>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</si>
  <si>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</si>
  <si>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</si>
  <si>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</si>
  <si>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</si>
  <si>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</si>
  <si>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</si>
  <si>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</si>
  <si>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</si>
  <si>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</si>
  <si>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</si>
  <si>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</si>
  <si>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</si>
  <si>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</si>
  <si>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</si>
  <si>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</si>
  <si>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</si>
  <si>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</si>
  <si>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</si>
  <si>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</si>
  <si>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</si>
  <si>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</si>
  <si>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</si>
  <si>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</si>
  <si>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</si>
  <si>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</si>
  <si>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</si>
  <si>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</si>
  <si>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</si>
  <si>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</si>
  <si>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</si>
  <si>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</si>
  <si>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</si>
  <si>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</si>
  <si>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</si>
  <si>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</si>
  <si>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</si>
  <si>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</si>
  <si>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</si>
  <si>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</si>
  <si>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</si>
  <si>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</si>
  <si>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340271031</t>
  </si>
  <si>
    <t>Zazdívka otvorů v příčkách nebo stěnách pl přes 0,25 do 1 m2 tvárnicemi pórobetonovými tl 125 mm</t>
  </si>
  <si>
    <t>m2</t>
  </si>
  <si>
    <t>CS ÚRS 2021 02</t>
  </si>
  <si>
    <t>4</t>
  </si>
  <si>
    <t>890034325</t>
  </si>
  <si>
    <t>VV</t>
  </si>
  <si>
    <t xml:space="preserve">1,0*4               "obezdívka WC"</t>
  </si>
  <si>
    <t>6</t>
  </si>
  <si>
    <t>Úpravy povrchů, podlahy a osazování výplní</t>
  </si>
  <si>
    <t>632451101</t>
  </si>
  <si>
    <t>Cementový samonivelační potěr ze suchých směsí tl přes 2 do 5 mm</t>
  </si>
  <si>
    <t>-128559266</t>
  </si>
  <si>
    <t>9</t>
  </si>
  <si>
    <t>Ostatní konstrukce a práce, bourání</t>
  </si>
  <si>
    <t>949101111</t>
  </si>
  <si>
    <t>Lešení pomocné pro objekty pozemních staveb s lešeňovou podlahou v do 1,9 m zatížení do 150 kg/m2</t>
  </si>
  <si>
    <t>952901111</t>
  </si>
  <si>
    <t>Vyčištění budov bytové a občanské výstavby při výšce podlaží do 4 m</t>
  </si>
  <si>
    <t>8</t>
  </si>
  <si>
    <t>5</t>
  </si>
  <si>
    <t>965046111</t>
  </si>
  <si>
    <t>Broušení stávajících betonových podlah úběr do 3 mm</t>
  </si>
  <si>
    <t>-1239038738</t>
  </si>
  <si>
    <t>965081223</t>
  </si>
  <si>
    <t>Bourání podlah z dlaždic keramických nebo xylolitových tl přes 10 mm plochy přes 1 m2</t>
  </si>
  <si>
    <t>-30139788</t>
  </si>
  <si>
    <t>7</t>
  </si>
  <si>
    <t>968062455</t>
  </si>
  <si>
    <t>Vybourání dřevěných dveřních zárubní pl do 2 m2</t>
  </si>
  <si>
    <t>14</t>
  </si>
  <si>
    <t>0,7*2,0*4</t>
  </si>
  <si>
    <t>0,9*2,0*1</t>
  </si>
  <si>
    <t>Mezisoučet</t>
  </si>
  <si>
    <t>971033531</t>
  </si>
  <si>
    <t>Vybourání otvorů ve zdivu cihelném pl do 1 m2 na MVC nebo MV tl do 150 mm</t>
  </si>
  <si>
    <t>448675358</t>
  </si>
  <si>
    <t xml:space="preserve">1,0*4               "obezdívka WC "</t>
  </si>
  <si>
    <t>978035117</t>
  </si>
  <si>
    <t>Odstranění tenkovrstvé omítky tl do 2 mm obroušením v rozsahu přes 50 do 100 %</t>
  </si>
  <si>
    <t>749778923</t>
  </si>
  <si>
    <t>fig11+fig12</t>
  </si>
  <si>
    <t>10</t>
  </si>
  <si>
    <t>978059541</t>
  </si>
  <si>
    <t>Odsekání a odebrání obkladů stěn z vnitřních obkládaček plochy přes 1 m2</t>
  </si>
  <si>
    <t>16</t>
  </si>
  <si>
    <t>997</t>
  </si>
  <si>
    <t>Přesun sutě</t>
  </si>
  <si>
    <t>997013212</t>
  </si>
  <si>
    <t>Vnitrostaveništní doprava suti a vybouraných hmot pro budovy v přes 6 do 9 m ručně</t>
  </si>
  <si>
    <t>t</t>
  </si>
  <si>
    <t>18</t>
  </si>
  <si>
    <t>12</t>
  </si>
  <si>
    <t>997013219</t>
  </si>
  <si>
    <t>Příplatek k vnitrostaveništní dopravě suti a vybouraných hmot za zvětšenou dopravu suti ZKD 10 m</t>
  </si>
  <si>
    <t>20</t>
  </si>
  <si>
    <t>10,567*5 'Přepočtené koeficientem množství</t>
  </si>
  <si>
    <t>13</t>
  </si>
  <si>
    <t>997013501</t>
  </si>
  <si>
    <t>Odvoz suti a vybouraných hmot na skládku nebo meziskládku do 1 km se složením</t>
  </si>
  <si>
    <t>22</t>
  </si>
  <si>
    <t>997013509</t>
  </si>
  <si>
    <t>Příplatek k odvozu suti a vybouraných hmot na skládku ZKD 1 km přes 1 km</t>
  </si>
  <si>
    <t>24</t>
  </si>
  <si>
    <t>10,567*19 'Přepočtené koeficientem množství</t>
  </si>
  <si>
    <t>997013631</t>
  </si>
  <si>
    <t>Poplatek za uložení na skládce (skládkovné) stavebního odpadu směsného kód odpadu 17 09 04</t>
  </si>
  <si>
    <t>26</t>
  </si>
  <si>
    <t>998</t>
  </si>
  <si>
    <t>Přesun hmot</t>
  </si>
  <si>
    <t>998018002</t>
  </si>
  <si>
    <t>Přesun hmot ruční pro budovy v přes 6 do 12 m</t>
  </si>
  <si>
    <t>28</t>
  </si>
  <si>
    <t>17</t>
  </si>
  <si>
    <t>998018011</t>
  </si>
  <si>
    <t>Příplatek k ručnímu přesunu hmot pro budovy za zvětšený přesun ZKD 100 m</t>
  </si>
  <si>
    <t>30</t>
  </si>
  <si>
    <t>PSV</t>
  </si>
  <si>
    <t>Práce a dodávky PSV</t>
  </si>
  <si>
    <t>722</t>
  </si>
  <si>
    <t>Zdravotechnika - vnitřní vodovod</t>
  </si>
  <si>
    <t>722220862</t>
  </si>
  <si>
    <t>Demontáž armatur závitových se dvěma závity G přes 3/4 do 5/4</t>
  </si>
  <si>
    <t>kus</t>
  </si>
  <si>
    <t>-1317354924</t>
  </si>
  <si>
    <t xml:space="preserve">3                                       "staré ventily"</t>
  </si>
  <si>
    <t>19</t>
  </si>
  <si>
    <t>722230103</t>
  </si>
  <si>
    <t>Ventil přímý G 1" se dvěma závity</t>
  </si>
  <si>
    <t>-1786777734</t>
  </si>
  <si>
    <t xml:space="preserve">3                                       "nové ventily"</t>
  </si>
  <si>
    <t>725</t>
  </si>
  <si>
    <t>Zdravotechnika - zařizovací předměty</t>
  </si>
  <si>
    <t>725110811</t>
  </si>
  <si>
    <t>Demontáž klozetů splachovací s nádrží</t>
  </si>
  <si>
    <t>soubor</t>
  </si>
  <si>
    <t>44</t>
  </si>
  <si>
    <t>725112022</t>
  </si>
  <si>
    <t>Klozet keramický závěsný na nosné stěny s hlubokým splachováním odpad vodorovný</t>
  </si>
  <si>
    <t>46</t>
  </si>
  <si>
    <t xml:space="preserve">1                                        "11" </t>
  </si>
  <si>
    <t xml:space="preserve">1                                        "13"</t>
  </si>
  <si>
    <t xml:space="preserve">2                                         "15"</t>
  </si>
  <si>
    <t>M</t>
  </si>
  <si>
    <t>552818001</t>
  </si>
  <si>
    <t>tlačítko pro ovládání WC zepředu dvě vody černé 246x164mm</t>
  </si>
  <si>
    <t>32</t>
  </si>
  <si>
    <t>50</t>
  </si>
  <si>
    <t>23</t>
  </si>
  <si>
    <t>725121525</t>
  </si>
  <si>
    <t>Pisoárový záchodek automatický s radarovým senzorem</t>
  </si>
  <si>
    <t>235577741</t>
  </si>
  <si>
    <t xml:space="preserve">1                                                 "13"</t>
  </si>
  <si>
    <t>725122813</t>
  </si>
  <si>
    <t>Demontáž pisoárových stání s nádrží a jedním záchodkem</t>
  </si>
  <si>
    <t>1239115777</t>
  </si>
  <si>
    <t>25</t>
  </si>
  <si>
    <t>725210821</t>
  </si>
  <si>
    <t>Demontáž umyvadel bez výtokových armatur</t>
  </si>
  <si>
    <t>58</t>
  </si>
  <si>
    <t>725211681</t>
  </si>
  <si>
    <t>Umyvadlo keramické bílé zdravotní šířky 640 mm připevněné na stěnu šrouby</t>
  </si>
  <si>
    <t>2069988212</t>
  </si>
  <si>
    <t xml:space="preserve">1                                             "11"</t>
  </si>
  <si>
    <t>27</t>
  </si>
  <si>
    <t>7252131112</t>
  </si>
  <si>
    <t xml:space="preserve">Jednoumyvadlo polymermramorové připevněné na stěnu šrouby </t>
  </si>
  <si>
    <t>-1282195577</t>
  </si>
  <si>
    <t xml:space="preserve">1                                             "12"</t>
  </si>
  <si>
    <t xml:space="preserve">1                                             "14"</t>
  </si>
  <si>
    <t>7252915111</t>
  </si>
  <si>
    <t xml:space="preserve">Doplňky zařízení koupelen a záchodů dávkovač tekutého mýdla </t>
  </si>
  <si>
    <t>17781634</t>
  </si>
  <si>
    <t xml:space="preserve">1                                           "12"</t>
  </si>
  <si>
    <t xml:space="preserve">1                                           "14"</t>
  </si>
  <si>
    <t>29</t>
  </si>
  <si>
    <t>7252915112</t>
  </si>
  <si>
    <t xml:space="preserve">Doplňky zařízení koupelen a záchodů nerezové dávkovač tekutého mýdla </t>
  </si>
  <si>
    <t>1869256751</t>
  </si>
  <si>
    <t xml:space="preserve">1                                      "11"</t>
  </si>
  <si>
    <t>7252915113</t>
  </si>
  <si>
    <t xml:space="preserve">Doplňky zařízení koupelen a záchodů  dávkovač desinfekce</t>
  </si>
  <si>
    <t>450130591</t>
  </si>
  <si>
    <t xml:space="preserve">1                                            "11"</t>
  </si>
  <si>
    <t>31</t>
  </si>
  <si>
    <t>725291531</t>
  </si>
  <si>
    <t>Doplňky zařízení koupelen a záchodů plastové zásobník papírových ručníků</t>
  </si>
  <si>
    <t>790384985</t>
  </si>
  <si>
    <t>7252917061</t>
  </si>
  <si>
    <t>Doplňky zařízení koupelen a záchodů nerezové madlo rovné dl 800 mm</t>
  </si>
  <si>
    <t>1533689003</t>
  </si>
  <si>
    <t>33</t>
  </si>
  <si>
    <t>7252917221</t>
  </si>
  <si>
    <t>Doplňky zařízení koupelen a záchodů nerezové madlo krakorcové sklopné dl 834 mm</t>
  </si>
  <si>
    <t>88</t>
  </si>
  <si>
    <t xml:space="preserve">2                                      "11"</t>
  </si>
  <si>
    <t>34</t>
  </si>
  <si>
    <t>725291621</t>
  </si>
  <si>
    <t>Doplňky zařízení koupelen a záchodů nerezové zásobník toaletních papírů</t>
  </si>
  <si>
    <t>72</t>
  </si>
  <si>
    <t>35</t>
  </si>
  <si>
    <t>725291631</t>
  </si>
  <si>
    <t>Doplňky zařízení koupelen a záchodů nerezové zásobník papírových ručníků</t>
  </si>
  <si>
    <t>74</t>
  </si>
  <si>
    <t xml:space="preserve">1                                         "11"</t>
  </si>
  <si>
    <t>36</t>
  </si>
  <si>
    <t>554310621</t>
  </si>
  <si>
    <t>osušovač rukou elektrický bílý</t>
  </si>
  <si>
    <t>-773278706</t>
  </si>
  <si>
    <t>37</t>
  </si>
  <si>
    <t>554310821</t>
  </si>
  <si>
    <t>koš odpadkový nerezový 25 l</t>
  </si>
  <si>
    <t>1368574086</t>
  </si>
  <si>
    <t xml:space="preserve">1                                          "11"</t>
  </si>
  <si>
    <t>38</t>
  </si>
  <si>
    <t>554310822</t>
  </si>
  <si>
    <t>koš odpadkový závěsný kovový</t>
  </si>
  <si>
    <t>-1878554791</t>
  </si>
  <si>
    <t xml:space="preserve">1                                          "12"</t>
  </si>
  <si>
    <t>39</t>
  </si>
  <si>
    <t>554310791</t>
  </si>
  <si>
    <t>koš odpadkový nerezový na samostatná WC</t>
  </si>
  <si>
    <t>657275386</t>
  </si>
  <si>
    <t xml:space="preserve">1                                               "13"</t>
  </si>
  <si>
    <t xml:space="preserve">2                                               "15"</t>
  </si>
  <si>
    <t>40</t>
  </si>
  <si>
    <t>554310831</t>
  </si>
  <si>
    <t>WC štětka nerez</t>
  </si>
  <si>
    <t>-1148476384</t>
  </si>
  <si>
    <t xml:space="preserve">1                                         "13"</t>
  </si>
  <si>
    <t xml:space="preserve">2                                        "15" </t>
  </si>
  <si>
    <t>41</t>
  </si>
  <si>
    <t>725829131</t>
  </si>
  <si>
    <t>Montáž baterie umyvadlové stojánkové G 1/2" ostatní typ</t>
  </si>
  <si>
    <t>277264833</t>
  </si>
  <si>
    <t xml:space="preserve">1*2                                        "jednoumývadla - 12,14"</t>
  </si>
  <si>
    <t xml:space="preserve">1                                         "umývadla invalidé - 11"</t>
  </si>
  <si>
    <t>42</t>
  </si>
  <si>
    <t>551440041</t>
  </si>
  <si>
    <t>baterie umyvadlová stojánková páková s pevným ramenem</t>
  </si>
  <si>
    <t>-1479567680</t>
  </si>
  <si>
    <t>43</t>
  </si>
  <si>
    <t>551440042</t>
  </si>
  <si>
    <t>baterie umyvadlová stojánková páková s otočným ramenem</t>
  </si>
  <si>
    <t>998501112</t>
  </si>
  <si>
    <t>998725102</t>
  </si>
  <si>
    <t>Přesun hmot tonážní pro zařizovací předměty v objektech v přes 6 do 12 m</t>
  </si>
  <si>
    <t>102</t>
  </si>
  <si>
    <t>45</t>
  </si>
  <si>
    <t>998725181</t>
  </si>
  <si>
    <t>Příplatek k přesunu hmot tonážní 725 prováděný bez použití mechanizace</t>
  </si>
  <si>
    <t>104</t>
  </si>
  <si>
    <t>726</t>
  </si>
  <si>
    <t>Zdravotechnika - předstěnové instalace</t>
  </si>
  <si>
    <t>726111031</t>
  </si>
  <si>
    <t>Instalační předstěna - klozet s ovládáním zepředu v 1080 mm závěsný do masivní zděné kce</t>
  </si>
  <si>
    <t>-1498960465</t>
  </si>
  <si>
    <t>47</t>
  </si>
  <si>
    <t>998726112</t>
  </si>
  <si>
    <t>Přesun hmot tonážní pro instalační prefabrikáty v objektech v přes 6 do 12 m</t>
  </si>
  <si>
    <t>-1515083042</t>
  </si>
  <si>
    <t>48</t>
  </si>
  <si>
    <t>998726181</t>
  </si>
  <si>
    <t>Příplatek k přesunu hmot tonážní 726 prováděný bez použití mechanizace</t>
  </si>
  <si>
    <t>-83286195</t>
  </si>
  <si>
    <t>741</t>
  </si>
  <si>
    <t>Elektroinstalace - silnoproud</t>
  </si>
  <si>
    <t>49</t>
  </si>
  <si>
    <t>741110041</t>
  </si>
  <si>
    <t>Montáž trubka plastová ohebná D přes 11 do 23 mm uložená pevně</t>
  </si>
  <si>
    <t>m</t>
  </si>
  <si>
    <t>1870668783</t>
  </si>
  <si>
    <t>15,0</t>
  </si>
  <si>
    <t>34571062</t>
  </si>
  <si>
    <t>trubka elektroinstalační ohebná z PVC (ČSN) 2316</t>
  </si>
  <si>
    <t>774141276</t>
  </si>
  <si>
    <t>51</t>
  </si>
  <si>
    <t>741112001</t>
  </si>
  <si>
    <t>Montáž krabice zapuštěná plastová kruhová</t>
  </si>
  <si>
    <t>-1980106531</t>
  </si>
  <si>
    <t>52</t>
  </si>
  <si>
    <t>34571457</t>
  </si>
  <si>
    <t>krabice pod omítku PVC odbočná kruhová D 70mm s víčkem</t>
  </si>
  <si>
    <t>-77212436</t>
  </si>
  <si>
    <t>53</t>
  </si>
  <si>
    <t>452390727</t>
  </si>
  <si>
    <t>54</t>
  </si>
  <si>
    <t>34571458</t>
  </si>
  <si>
    <t>krabice pod omítku PVC odbočná kruhová D 100mm s víčkem</t>
  </si>
  <si>
    <t>1201394130</t>
  </si>
  <si>
    <t>55</t>
  </si>
  <si>
    <t>741112011</t>
  </si>
  <si>
    <t>Montáž krabice nástěnná plastová kruhová</t>
  </si>
  <si>
    <t>329845787</t>
  </si>
  <si>
    <t>56</t>
  </si>
  <si>
    <t>34571471</t>
  </si>
  <si>
    <t>krabice do dutých stěn PVC odbočná kruhová D 100mm s víčkem</t>
  </si>
  <si>
    <t>-1050216496</t>
  </si>
  <si>
    <t>57</t>
  </si>
  <si>
    <t>741122015</t>
  </si>
  <si>
    <t>Montáž kabel Cu bez ukončení uložený pod omítku plný kulatý 3x1,5 mm2 (např. CYKY)</t>
  </si>
  <si>
    <t>2069638434</t>
  </si>
  <si>
    <t xml:space="preserve">37,0                           "CYKY O 3x1,5"</t>
  </si>
  <si>
    <t xml:space="preserve">60,0                           "CYKY J 3x1,5"</t>
  </si>
  <si>
    <t>34111030</t>
  </si>
  <si>
    <t>kabel instalační jádro Cu plné izolace PVC plášť PVC 450/750V (CYKY) 3x1,5mm2</t>
  </si>
  <si>
    <t>-1466564550</t>
  </si>
  <si>
    <t>59</t>
  </si>
  <si>
    <t>741122016</t>
  </si>
  <si>
    <t>Montáž kabel Cu bez ukončení uložený pod omítku plný kulatý 3x2,5 až 6 mm2 (např. CYKY)</t>
  </si>
  <si>
    <t>1327849555</t>
  </si>
  <si>
    <t xml:space="preserve">61,0                           "CYKY J 3x2,5"</t>
  </si>
  <si>
    <t>60</t>
  </si>
  <si>
    <t>34111036</t>
  </si>
  <si>
    <t>kabel instalační jádro Cu plné izolace PVC plášť PVC 450/750V (CYKY) 3x2,5mm2</t>
  </si>
  <si>
    <t>2012657286</t>
  </si>
  <si>
    <t>61</t>
  </si>
  <si>
    <t>7413502111</t>
  </si>
  <si>
    <t>Montáž transformátoru pro pisoár</t>
  </si>
  <si>
    <t>-947669844</t>
  </si>
  <si>
    <t>62</t>
  </si>
  <si>
    <t>374221011</t>
  </si>
  <si>
    <t xml:space="preserve">transformátor pro pisoár  240V/24V</t>
  </si>
  <si>
    <t>1294081596</t>
  </si>
  <si>
    <t>63</t>
  </si>
  <si>
    <t>741372052</t>
  </si>
  <si>
    <t>Montáž svítidlo LED interiérové přisazené stropní reflektorové se samostatným nebo integrovaným pohybovým čidlem se zapojením vodičů</t>
  </si>
  <si>
    <t>-1461478222</t>
  </si>
  <si>
    <t>64</t>
  </si>
  <si>
    <t>34835004</t>
  </si>
  <si>
    <t>LED reflektor nástěnný do 20W s integ. čidlem</t>
  </si>
  <si>
    <t>626572716</t>
  </si>
  <si>
    <t>65</t>
  </si>
  <si>
    <t>7413721021</t>
  </si>
  <si>
    <t>Montáž svítidlo LED interiérové vestavné stropní páskové se zapojením vodičů včetně napaječe</t>
  </si>
  <si>
    <t>505213987</t>
  </si>
  <si>
    <t>66</t>
  </si>
  <si>
    <t>347740131</t>
  </si>
  <si>
    <t>LED pásek 12V 10-20W/m včetně napaječe</t>
  </si>
  <si>
    <t>792980743</t>
  </si>
  <si>
    <t>67</t>
  </si>
  <si>
    <t>741372112</t>
  </si>
  <si>
    <t>Montáž svítidlo LED interiérové vestavné panelové hranaté nebo kruhové přes 0,09 do 0,36 m2 se zapojením vodičů</t>
  </si>
  <si>
    <t>-191936523</t>
  </si>
  <si>
    <t>68</t>
  </si>
  <si>
    <t>34825011</t>
  </si>
  <si>
    <t>svítidlo vestavné stropní panelové čtvercové/obdélníkové 0,09-0,36m2 2200-5000lm</t>
  </si>
  <si>
    <t>1290506594</t>
  </si>
  <si>
    <t>69</t>
  </si>
  <si>
    <t>7413760111</t>
  </si>
  <si>
    <t>Montáž nouzového svítidla</t>
  </si>
  <si>
    <t>-1042946623</t>
  </si>
  <si>
    <t>70</t>
  </si>
  <si>
    <t>348350131</t>
  </si>
  <si>
    <t xml:space="preserve">svítidlo LED nouzové </t>
  </si>
  <si>
    <t>-2131168175</t>
  </si>
  <si>
    <t>71</t>
  </si>
  <si>
    <t>998741102</t>
  </si>
  <si>
    <t>Přesun hmot tonážní pro silnoproud v objektech v přes 6 do 12 m</t>
  </si>
  <si>
    <t>1339860349</t>
  </si>
  <si>
    <t>998741181</t>
  </si>
  <si>
    <t>Příplatek k přesunu hmot tonážní 741 prováděný bez použití mechanizace</t>
  </si>
  <si>
    <t>314741538</t>
  </si>
  <si>
    <t>751</t>
  </si>
  <si>
    <t>Vzduchotechnika</t>
  </si>
  <si>
    <t>73</t>
  </si>
  <si>
    <t>751322011</t>
  </si>
  <si>
    <t>Montáž talířového ventilátoru D do 100 mm</t>
  </si>
  <si>
    <t>106</t>
  </si>
  <si>
    <t>42972201</t>
  </si>
  <si>
    <t>talířový ventil pro přívod a odvod vzduchu plastový D 100mm</t>
  </si>
  <si>
    <t>108</t>
  </si>
  <si>
    <t>75</t>
  </si>
  <si>
    <t>751322811</t>
  </si>
  <si>
    <t>Demontáž talířového ventilu D do 200 mm</t>
  </si>
  <si>
    <t>110</t>
  </si>
  <si>
    <t>76</t>
  </si>
  <si>
    <t>998751101</t>
  </si>
  <si>
    <t>Přesun hmot tonážní pro vzduchotechniku v objektech výšky do 12 m</t>
  </si>
  <si>
    <t>112</t>
  </si>
  <si>
    <t>77</t>
  </si>
  <si>
    <t>998751181</t>
  </si>
  <si>
    <t>Příplatek k přesunu hmot tonážní 751 prováděný bez použití mechanizace pro jakoukoliv výšku objektu</t>
  </si>
  <si>
    <t>114</t>
  </si>
  <si>
    <t>763</t>
  </si>
  <si>
    <t>Konstrukce suché výstavby</t>
  </si>
  <si>
    <t>78</t>
  </si>
  <si>
    <t>763111311</t>
  </si>
  <si>
    <t>SDK příčka tl 75 mm profil CW+UW 50 desky 1xA 12,5 s izolací EI 30 Rw do 45 dB</t>
  </si>
  <si>
    <t>-516360912</t>
  </si>
  <si>
    <t xml:space="preserve">(1,0+2,0+1,0)*2,6                   "11 - WC invalidé"</t>
  </si>
  <si>
    <t xml:space="preserve">(1,0+4,0+1,0)*2,6               "12,13,14,15 - WC muži a ženy zam"</t>
  </si>
  <si>
    <t xml:space="preserve">Mezisoučet                           "provizorní stěny proti prašnosti"</t>
  </si>
  <si>
    <t>79</t>
  </si>
  <si>
    <t>763111811</t>
  </si>
  <si>
    <t>Demontáž SDK příčky s jednoduchou ocelovou nosnou konstrukcí opláštění jednoduché</t>
  </si>
  <si>
    <t>2137098100</t>
  </si>
  <si>
    <t>80</t>
  </si>
  <si>
    <t>763135811</t>
  </si>
  <si>
    <t>Demontáž podhledu sádrokartonového kazetového na roštu viditelném</t>
  </si>
  <si>
    <t>116</t>
  </si>
  <si>
    <t>81</t>
  </si>
  <si>
    <t>763171811</t>
  </si>
  <si>
    <t>Demontáž revizních klapek/dvířek SDK kcí vel. do 1 m2 pro příčky/předsazené stěny</t>
  </si>
  <si>
    <t>1976283666</t>
  </si>
  <si>
    <t xml:space="preserve">1                                        "přístup k ZTI"</t>
  </si>
  <si>
    <t>82</t>
  </si>
  <si>
    <t>763171821</t>
  </si>
  <si>
    <t>Demontáž revizních klapek/dvířek SDK kcí vel. do 1 m2 pro podhledy</t>
  </si>
  <si>
    <t>-796276079</t>
  </si>
  <si>
    <t>83</t>
  </si>
  <si>
    <t>763172412</t>
  </si>
  <si>
    <t>Montáž dvířek revizních protipožárních SDK kcí vel. 300 x 300 mm pro příčky a předsazené stěny</t>
  </si>
  <si>
    <t>1821079271</t>
  </si>
  <si>
    <t>84</t>
  </si>
  <si>
    <t>59030760</t>
  </si>
  <si>
    <t xml:space="preserve">dvířka revizní protipožární pro stěny a podhledy EI 60  300x300 mm</t>
  </si>
  <si>
    <t>151453713</t>
  </si>
  <si>
    <t>85</t>
  </si>
  <si>
    <t>763172452</t>
  </si>
  <si>
    <t>Montáž dvířek revizních protipožárních SDK kcí vel. 300 x 300 mm pro podhledy</t>
  </si>
  <si>
    <t>-2038307716</t>
  </si>
  <si>
    <t>86</t>
  </si>
  <si>
    <t>1815631123</t>
  </si>
  <si>
    <t>87</t>
  </si>
  <si>
    <t>763411116</t>
  </si>
  <si>
    <t>Sanitární příčky do mokrého prostředí, kompaktní desky tl 13 mm</t>
  </si>
  <si>
    <t>124</t>
  </si>
  <si>
    <t xml:space="preserve">(1,25+0,92)*2,0-0,7*2,0                                      "13"</t>
  </si>
  <si>
    <t xml:space="preserve">(1,25+1,84)*2,0-0,7*2,0*2                                  "15"</t>
  </si>
  <si>
    <t>763411126</t>
  </si>
  <si>
    <t>Dveře sanitárních příček, kompaktní desky tl 13 mm, š do 800 mm, v do 2000 mm</t>
  </si>
  <si>
    <t>126</t>
  </si>
  <si>
    <t>89</t>
  </si>
  <si>
    <t>763431001</t>
  </si>
  <si>
    <t>Montáž minerálního podhledu s vyjímatelnými panely vel. do 0,36 m2 na zavěšený viditelný rošt</t>
  </si>
  <si>
    <t>130</t>
  </si>
  <si>
    <t>90</t>
  </si>
  <si>
    <t>59036500</t>
  </si>
  <si>
    <t>deska podhledová minerální rovná bílá jemně texturovaná bez perforace 15x600x600mm</t>
  </si>
  <si>
    <t>132</t>
  </si>
  <si>
    <t>fig13*1,05</t>
  </si>
  <si>
    <t>91</t>
  </si>
  <si>
    <t>998763302</t>
  </si>
  <si>
    <t>Přesun hmot tonážní pro sádrokartonové konstrukce v objektech v přes 6 do 12 m</t>
  </si>
  <si>
    <t>134</t>
  </si>
  <si>
    <t>92</t>
  </si>
  <si>
    <t>998763381</t>
  </si>
  <si>
    <t>Příplatek k přesunu hmot tonážní 763 SDK prováděný bez použití mechanizace</t>
  </si>
  <si>
    <t>136</t>
  </si>
  <si>
    <t>766</t>
  </si>
  <si>
    <t>Konstrukce truhlářské</t>
  </si>
  <si>
    <t>93</t>
  </si>
  <si>
    <t>766111820</t>
  </si>
  <si>
    <t>Demontáž truhlářských stěn dřevěných plných</t>
  </si>
  <si>
    <t>138</t>
  </si>
  <si>
    <t xml:space="preserve">(1,25+0,92)*2,0                                   "13"</t>
  </si>
  <si>
    <t xml:space="preserve">(1,25+1,84)*2,0                                  "15"</t>
  </si>
  <si>
    <t>94</t>
  </si>
  <si>
    <t>766660171</t>
  </si>
  <si>
    <t>Montáž dveřních křídel otvíravých jednokřídlových š do 0,8 m do obložkové zárubně</t>
  </si>
  <si>
    <t>140</t>
  </si>
  <si>
    <t xml:space="preserve">1                                            "12"</t>
  </si>
  <si>
    <t xml:space="preserve">1                                            "13"</t>
  </si>
  <si>
    <t xml:space="preserve">1                                            "14"</t>
  </si>
  <si>
    <t xml:space="preserve">1                                            "15"</t>
  </si>
  <si>
    <t>95</t>
  </si>
  <si>
    <t>61162073</t>
  </si>
  <si>
    <t>dveře jednokřídlé voštinové povrch laminátový plné 700x1970-2100mm</t>
  </si>
  <si>
    <t>142</t>
  </si>
  <si>
    <t>96</t>
  </si>
  <si>
    <t>766660172</t>
  </si>
  <si>
    <t>Montáž dveřních křídel otvíravých jednokřídlových š přes 0,8 m do obložkové zárubně</t>
  </si>
  <si>
    <t>-609917117</t>
  </si>
  <si>
    <t>97</t>
  </si>
  <si>
    <t>61162075</t>
  </si>
  <si>
    <t>dveře jednokřídlé voštinové povrch laminátový plné 900x1970-2100mm</t>
  </si>
  <si>
    <t>-1564744474</t>
  </si>
  <si>
    <t>98</t>
  </si>
  <si>
    <t>766660716</t>
  </si>
  <si>
    <t>Montáž dveřních křídel samozavírače na dřevěnou zárubeň</t>
  </si>
  <si>
    <t>150</t>
  </si>
  <si>
    <t>99</t>
  </si>
  <si>
    <t>54917265</t>
  </si>
  <si>
    <t>samozavírač dveří hydraulický K214 č.14 zlatá bronz</t>
  </si>
  <si>
    <t>152</t>
  </si>
  <si>
    <t>100</t>
  </si>
  <si>
    <t>766660728</t>
  </si>
  <si>
    <t>Montáž dveřního interiérového kování - zámku</t>
  </si>
  <si>
    <t>-518106284</t>
  </si>
  <si>
    <t>101</t>
  </si>
  <si>
    <t>54964110</t>
  </si>
  <si>
    <t>vložka zámková cylindrická oboustranná</t>
  </si>
  <si>
    <t>-837027129</t>
  </si>
  <si>
    <t>766660729</t>
  </si>
  <si>
    <t>Montáž dveřního interiérového kování - štítku s klikou</t>
  </si>
  <si>
    <t>-736300027</t>
  </si>
  <si>
    <t>103</t>
  </si>
  <si>
    <t>54914610</t>
  </si>
  <si>
    <t>kování dveřní vrchní klika včetně rozet a montážního materiálu R BB nerez PK</t>
  </si>
  <si>
    <t>1571774969</t>
  </si>
  <si>
    <t>766682111</t>
  </si>
  <si>
    <t>Montáž zárubní obložkových pro dveře jednokřídlové tl stěny do 170 mm</t>
  </si>
  <si>
    <t>162</t>
  </si>
  <si>
    <t>105</t>
  </si>
  <si>
    <t>61182307</t>
  </si>
  <si>
    <t>zárubeň jednokřídlá obložková s laminátovým povrchem tl stěny 60-150mm rozměru 600-1100/1970, 2100mm</t>
  </si>
  <si>
    <t>164</t>
  </si>
  <si>
    <t>766691914</t>
  </si>
  <si>
    <t>Vyvěšení nebo zavěšení dřevěných křídel dveří pl do 2 m2</t>
  </si>
  <si>
    <t>166</t>
  </si>
  <si>
    <t>107</t>
  </si>
  <si>
    <t>7668211121</t>
  </si>
  <si>
    <t>Montáž korpusu vestavěné skříně dvoukřídlové</t>
  </si>
  <si>
    <t>-1274367264</t>
  </si>
  <si>
    <t xml:space="preserve">1+1                                                   "12 - horní a spodní skříňka"</t>
  </si>
  <si>
    <t xml:space="preserve">1+1                                                   "14 - horní a spodní skříňka"</t>
  </si>
  <si>
    <t>615101021</t>
  </si>
  <si>
    <t>skříň dřevěná dvoukřídlová horní včetně zrcadel</t>
  </si>
  <si>
    <t>945403623</t>
  </si>
  <si>
    <t xml:space="preserve">1                                                   "12 - horní skříňka"</t>
  </si>
  <si>
    <t xml:space="preserve">1                                                   "14 - horní skříňka"</t>
  </si>
  <si>
    <t>109</t>
  </si>
  <si>
    <t>615101022</t>
  </si>
  <si>
    <t>skříň dřevěná tříkřídlová spodní včetně desek</t>
  </si>
  <si>
    <t>-1608180591</t>
  </si>
  <si>
    <t xml:space="preserve">1                                                   "12 - spodní skříňka"</t>
  </si>
  <si>
    <t xml:space="preserve">1                                                   "14 - spodní skříňka"</t>
  </si>
  <si>
    <t>998766102</t>
  </si>
  <si>
    <t>Přesun hmot tonážní pro kce truhlářské v objektech v přes 6 do 12 m</t>
  </si>
  <si>
    <t>141643815</t>
  </si>
  <si>
    <t>111</t>
  </si>
  <si>
    <t>998766181</t>
  </si>
  <si>
    <t>Příplatek k přesunu hmot tonážní 766 prováděný bez použití mechanizace</t>
  </si>
  <si>
    <t>-1856164855</t>
  </si>
  <si>
    <t>771</t>
  </si>
  <si>
    <t>Podlahy z dlaždic</t>
  </si>
  <si>
    <t>771111011</t>
  </si>
  <si>
    <t>Vysátí podkladu před pokládkou dlažby</t>
  </si>
  <si>
    <t>172</t>
  </si>
  <si>
    <t>113</t>
  </si>
  <si>
    <t>771121011</t>
  </si>
  <si>
    <t>Nátěr penetrační na podlahu</t>
  </si>
  <si>
    <t>174</t>
  </si>
  <si>
    <t>771161012</t>
  </si>
  <si>
    <t>Montáž profilu dilatační spáry koutové bez izolace dlažeb</t>
  </si>
  <si>
    <t>2085690568</t>
  </si>
  <si>
    <t xml:space="preserve">(1,95+1,825)*2                           "11 - WC invalidé"</t>
  </si>
  <si>
    <t xml:space="preserve">(1,238+1,84)*2                           "12 - předsíňka WC muži zam"</t>
  </si>
  <si>
    <t xml:space="preserve">(1,84+2,75)*2                             "13 - WC muži zam"</t>
  </si>
  <si>
    <t xml:space="preserve">(1,238+1,84)*2                           "14 - předsíňka WC ženy zam"</t>
  </si>
  <si>
    <t xml:space="preserve">(1,84+2,75)*2                            "15 - WC ženy zam"</t>
  </si>
  <si>
    <t>115</t>
  </si>
  <si>
    <t>59054173</t>
  </si>
  <si>
    <t>profil dvoudílný na pero drážku s hranou dlaždice z hmoty PVC/CPE tl 11mm</t>
  </si>
  <si>
    <t>1842268556</t>
  </si>
  <si>
    <t>fig14*1,1</t>
  </si>
  <si>
    <t>771161021</t>
  </si>
  <si>
    <t>Montáž profilu ukončujícího pro plynulý přechod</t>
  </si>
  <si>
    <t>178</t>
  </si>
  <si>
    <t>0,9*1+0,7*2</t>
  </si>
  <si>
    <t>117</t>
  </si>
  <si>
    <t>590541111</t>
  </si>
  <si>
    <t>profil přechodový nerezový</t>
  </si>
  <si>
    <t>1759629126</t>
  </si>
  <si>
    <t>0,9*1+0,7*2+0,2</t>
  </si>
  <si>
    <t>118</t>
  </si>
  <si>
    <t>771576114</t>
  </si>
  <si>
    <t>Montáž podlah keramických velkoformátových hladkých lepených rychletuhnoucím lepidlem do 6 ks/m2</t>
  </si>
  <si>
    <t>182</t>
  </si>
  <si>
    <t xml:space="preserve">1,95*1,825                           "11 - WC invalidé"</t>
  </si>
  <si>
    <t xml:space="preserve">1,238*1,84                           "12 - předsíňka WC muži zam"</t>
  </si>
  <si>
    <t xml:space="preserve">1,84*2,75                             "13 - WC muži zam"</t>
  </si>
  <si>
    <t xml:space="preserve">1,238*1,84                           "14 - předsíňka WC ženy zam"</t>
  </si>
  <si>
    <t xml:space="preserve">1,84*2,75                            "15 - WC ženy zam"</t>
  </si>
  <si>
    <t>119</t>
  </si>
  <si>
    <t>59761007</t>
  </si>
  <si>
    <t>dlažba velkoformátová keramická slinutá hladká do interiéru i exteriéru přes 4 do 6ks/m2</t>
  </si>
  <si>
    <t>184</t>
  </si>
  <si>
    <t>fig13*1,15</t>
  </si>
  <si>
    <t>120</t>
  </si>
  <si>
    <t>771591211</t>
  </si>
  <si>
    <t>Rohož lepená roznášecí a separační do podlah ve spojení s dlažbou</t>
  </si>
  <si>
    <t>192</t>
  </si>
  <si>
    <t>121</t>
  </si>
  <si>
    <t>771591263</t>
  </si>
  <si>
    <t>Spoj izolace ve spojení s dlažbou na sraz dvou rohoží</t>
  </si>
  <si>
    <t>-616816471</t>
  </si>
  <si>
    <t>122</t>
  </si>
  <si>
    <t>771591264</t>
  </si>
  <si>
    <t>Izolace těsnícími pásy mezi podlahou a stěnou</t>
  </si>
  <si>
    <t>-309934254</t>
  </si>
  <si>
    <t>123</t>
  </si>
  <si>
    <t>998771102</t>
  </si>
  <si>
    <t>Přesun hmot tonážní pro podlahy z dlaždic v objektech v přes 6 do 12 m</t>
  </si>
  <si>
    <t>194</t>
  </si>
  <si>
    <t>998771181</t>
  </si>
  <si>
    <t>Příplatek k přesunu hmot tonážní 771 prováděný bez použití mechanizace</t>
  </si>
  <si>
    <t>196</t>
  </si>
  <si>
    <t>781</t>
  </si>
  <si>
    <t>Dokončovací práce - obklady</t>
  </si>
  <si>
    <t>125</t>
  </si>
  <si>
    <t>781111011</t>
  </si>
  <si>
    <t>Ometení (oprášení) stěny při přípravě podkladu</t>
  </si>
  <si>
    <t>198</t>
  </si>
  <si>
    <t>781121011</t>
  </si>
  <si>
    <t>Nátěr penetrační na stěnu</t>
  </si>
  <si>
    <t>200</t>
  </si>
  <si>
    <t>127</t>
  </si>
  <si>
    <t>781131112</t>
  </si>
  <si>
    <t>Izolace pod obklad nátěrem nebo stěrkou ve dvou vrstvách</t>
  </si>
  <si>
    <t>202</t>
  </si>
  <si>
    <t xml:space="preserve">(1,95+1,825)*2*0,2-0,9*0,2                           "11 - WC invalidé"</t>
  </si>
  <si>
    <t xml:space="preserve">(1,238+1,84)*2*0,2-0,7*2*0,2                           "12 - předsíňka WC muži zam"</t>
  </si>
  <si>
    <t xml:space="preserve">(1,84+2,75)*2*0,2-0,7*0,2                             "13 - WC muži zam"</t>
  </si>
  <si>
    <t xml:space="preserve">(1,238+1,84)*2*0,2-0,7*2*0,2                           "14 - předsíňka WC ženy zam"</t>
  </si>
  <si>
    <t xml:space="preserve">(1,84+2,75)*2*0,2-0,7*0,2                            "15 - WC ženy zam"</t>
  </si>
  <si>
    <t>128</t>
  </si>
  <si>
    <t>781151031</t>
  </si>
  <si>
    <t>Celoplošné vyrovnání podkladu stěrkou tl 3 mm</t>
  </si>
  <si>
    <t>206</t>
  </si>
  <si>
    <t>129</t>
  </si>
  <si>
    <t>781151041</t>
  </si>
  <si>
    <t>Příplatek k cenám celoplošné vyrovnání stěrkou za každý další 1 mm přes tl 3 mm</t>
  </si>
  <si>
    <t>117493351</t>
  </si>
  <si>
    <t>(fig11+fig12)*2</t>
  </si>
  <si>
    <t>781474154</t>
  </si>
  <si>
    <t>Montáž obkladů vnitřních keramických velkoformátových hladkých přes 4 do 6 ks/m2 lepených flexibilním lepidlem</t>
  </si>
  <si>
    <t>1296561400</t>
  </si>
  <si>
    <t xml:space="preserve">(1,95+2*1,825)*2,6-0,9*2,0          "11 - WC invalidé"</t>
  </si>
  <si>
    <t xml:space="preserve">(1,238+1,84*2+0,15)*2,6-0,7*2,0*2  "12 - předsíňka WC muži zam"</t>
  </si>
  <si>
    <t xml:space="preserve">(1,84+2,75*2)*2,6-0,7*2,0               "13 - WC muži zam"</t>
  </si>
  <si>
    <t xml:space="preserve">(1,238+1,84*2+0,15)*2,6-0,7*2,0*2      "14 - předsíňka WC ženy zam"</t>
  </si>
  <si>
    <t xml:space="preserve">(1,84+2,75*2)*2,6-0,7*2,0               "15 - WC ženy zam"</t>
  </si>
  <si>
    <t>131</t>
  </si>
  <si>
    <t>59761001</t>
  </si>
  <si>
    <t>obklad velkoformátový keramický hladký přes 4 do 6ks/m2</t>
  </si>
  <si>
    <t>227657818</t>
  </si>
  <si>
    <t>fig12*1,15</t>
  </si>
  <si>
    <t>210</t>
  </si>
  <si>
    <t xml:space="preserve">1,95*2,6                                                "11 - WC invalidé"</t>
  </si>
  <si>
    <t xml:space="preserve">1,138*2,6                                             "12 - předsíňka WC muži zam"</t>
  </si>
  <si>
    <t xml:space="preserve">1,84*2,6                                                "13 - WC muži zam"</t>
  </si>
  <si>
    <t xml:space="preserve">1,087*2,6                                             "14 - předsíňka WC ženy zam"</t>
  </si>
  <si>
    <t xml:space="preserve">1,84*2,6                                               "15 - WC ženy zam"</t>
  </si>
  <si>
    <t>133</t>
  </si>
  <si>
    <t>212</t>
  </si>
  <si>
    <t>fig11*1,15</t>
  </si>
  <si>
    <t>Součet</t>
  </si>
  <si>
    <t>781493611</t>
  </si>
  <si>
    <t>Montáž dvířek s rámem lepených</t>
  </si>
  <si>
    <t>214</t>
  </si>
  <si>
    <t>135</t>
  </si>
  <si>
    <t>55347200</t>
  </si>
  <si>
    <t>dvířka nerezová 300x300mm</t>
  </si>
  <si>
    <t>216</t>
  </si>
  <si>
    <t>781494111</t>
  </si>
  <si>
    <t>Plastové profily rohové lepené flexibilním lepidlem</t>
  </si>
  <si>
    <t>218</t>
  </si>
  <si>
    <t xml:space="preserve">2,6                            "12"</t>
  </si>
  <si>
    <t xml:space="preserve">2,6                            "14"</t>
  </si>
  <si>
    <t>137</t>
  </si>
  <si>
    <t>781495142</t>
  </si>
  <si>
    <t>Průnik obkladem kruhový do DN 90</t>
  </si>
  <si>
    <t>222</t>
  </si>
  <si>
    <t>998781102</t>
  </si>
  <si>
    <t>Přesun hmot tonážní pro obklady keramické v objektech v přes 6 do 12 m</t>
  </si>
  <si>
    <t>226</t>
  </si>
  <si>
    <t>139</t>
  </si>
  <si>
    <t>998781181</t>
  </si>
  <si>
    <t>Příplatek k přesunu hmot tonážní 781 prováděný bez použití mechanizace</t>
  </si>
  <si>
    <t>228</t>
  </si>
  <si>
    <t>784</t>
  </si>
  <si>
    <t>Dokončovací práce - malby a tapety</t>
  </si>
  <si>
    <t>784181101</t>
  </si>
  <si>
    <t>Základní akrylátová jednonásobná bezbarvá penetrace podkladu v místnostech v do 3,80 m</t>
  </si>
  <si>
    <t>-2030898944</t>
  </si>
  <si>
    <t xml:space="preserve">Mezisoučet                           "malba po provizorní stěně proti prašnosti"</t>
  </si>
  <si>
    <t>141</t>
  </si>
  <si>
    <t>784221101</t>
  </si>
  <si>
    <t>Dvojnásobné bílé malby ze směsí za sucha dobře otěruvzdorných v místnostech do 3,80 m</t>
  </si>
  <si>
    <t>-951394927</t>
  </si>
  <si>
    <t>7845110211</t>
  </si>
  <si>
    <t>Lepení polepu na sanitární příčky a interiérové dveře</t>
  </si>
  <si>
    <t>-1319987501</t>
  </si>
  <si>
    <t xml:space="preserve">(1,25+0,92)*2,0*2                               "13"</t>
  </si>
  <si>
    <t xml:space="preserve">(1,25+1,84)*2,0*2                               "15"</t>
  </si>
  <si>
    <t xml:space="preserve">Mezisoučet                 "sanitární příčky s dveřmi"</t>
  </si>
  <si>
    <t xml:space="preserve">0,7*2,0*2*4                                      "12,13,14,15"</t>
  </si>
  <si>
    <t xml:space="preserve">0,9*2,0*2*1                                          "11"</t>
  </si>
  <si>
    <t xml:space="preserve">Mezisoučet                              "dveřní křídla"</t>
  </si>
  <si>
    <t>143</t>
  </si>
  <si>
    <t>624680031</t>
  </si>
  <si>
    <t>polep na sanitární příčky a interiérové dveře</t>
  </si>
  <si>
    <t>1594449240</t>
  </si>
  <si>
    <t>fig16*1,1</t>
  </si>
  <si>
    <t>HZS</t>
  </si>
  <si>
    <t>Hodinové zúčtovací sazby</t>
  </si>
  <si>
    <t>144</t>
  </si>
  <si>
    <t>HZS2121</t>
  </si>
  <si>
    <t>Hodinová zúčtovací sazba truhlář</t>
  </si>
  <si>
    <t>hod</t>
  </si>
  <si>
    <t>512</t>
  </si>
  <si>
    <t>2138614432</t>
  </si>
  <si>
    <t xml:space="preserve">4*2                "zabudování profilů pro pásky LED do interiérového nábytku - 2 x"</t>
  </si>
  <si>
    <t>145</t>
  </si>
  <si>
    <t>HZS2171</t>
  </si>
  <si>
    <t>Hodinová zúčtovací sazba sádrokartonář</t>
  </si>
  <si>
    <t>161683293</t>
  </si>
  <si>
    <t xml:space="preserve">8,0                         "úprava stávajících SDK konstrukcí"</t>
  </si>
  <si>
    <t>146</t>
  </si>
  <si>
    <t>HZS2211</t>
  </si>
  <si>
    <t>Hodinová zúčtovací sazba instalatér</t>
  </si>
  <si>
    <t>1645698861</t>
  </si>
  <si>
    <t xml:space="preserve">8                " demontáže a montáž ZTI a práce jinde neuvedené"</t>
  </si>
  <si>
    <t>147</t>
  </si>
  <si>
    <t>HZS2231</t>
  </si>
  <si>
    <t>Hodinová zúčtovací sazba elektrikář</t>
  </si>
  <si>
    <t>-534139538</t>
  </si>
  <si>
    <t xml:space="preserve">8                     " demontáže a montáž elektroinstalace"</t>
  </si>
  <si>
    <t>148</t>
  </si>
  <si>
    <t>HZS2491</t>
  </si>
  <si>
    <t>Hodinová zúčtovací sazba dělník zednických výpomocí</t>
  </si>
  <si>
    <t>2014784787</t>
  </si>
  <si>
    <t xml:space="preserve">8*5                     "přípomoce pro ZTI, UT, EL, VZT"</t>
  </si>
  <si>
    <t>149</t>
  </si>
  <si>
    <t>HZS3211</t>
  </si>
  <si>
    <t>Hodinová zúčtovací sazba montér vzduchotechniky a chlazení</t>
  </si>
  <si>
    <t>-1060360767</t>
  </si>
  <si>
    <t xml:space="preserve">8,0                         "demontáž a montáž VZT zařízení"</t>
  </si>
  <si>
    <t>HZS4211</t>
  </si>
  <si>
    <t>Hodinová zúčtovací sazba revizní technik</t>
  </si>
  <si>
    <t>184709221</t>
  </si>
  <si>
    <t xml:space="preserve">2                                  "revizní technik elektro"</t>
  </si>
  <si>
    <t>2 - Vedlejší náklady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</si>
  <si>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</si>
  <si>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</si>
  <si>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</si>
  <si>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</si>
  <si>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</si>
  <si>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</si>
  <si>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VRN6 - Územní vlivy</t>
  </si>
  <si>
    <t xml:space="preserve">    VRN7 - Provozní vlivy</t>
  </si>
  <si>
    <t xml:space="preserve">    VRN8 - Přesun stavebních kapacit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</si>
  <si>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</si>
  <si>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</si>
  <si>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</si>
  <si>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</si>
  <si>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</si>
  <si>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010001000</t>
  </si>
  <si>
    <t>kpl</t>
  </si>
  <si>
    <t>1024</t>
  </si>
  <si>
    <t>-60971884</t>
  </si>
  <si>
    <t>VRN2</t>
  </si>
  <si>
    <t>Příprava staveniště</t>
  </si>
  <si>
    <t>020001000</t>
  </si>
  <si>
    <t>-1516707445</t>
  </si>
  <si>
    <t>VRN3</t>
  </si>
  <si>
    <t>Zařízení staveniště</t>
  </si>
  <si>
    <t>030001000</t>
  </si>
  <si>
    <t>59373907</t>
  </si>
  <si>
    <t>VRN4</t>
  </si>
  <si>
    <t>Inženýrská činnost</t>
  </si>
  <si>
    <t>040001000</t>
  </si>
  <si>
    <t>1020634106</t>
  </si>
  <si>
    <t>VRN5</t>
  </si>
  <si>
    <t>Finanční náklady</t>
  </si>
  <si>
    <t>050001000</t>
  </si>
  <si>
    <t>543558310</t>
  </si>
  <si>
    <t>VRN6</t>
  </si>
  <si>
    <t>Územní vlivy</t>
  </si>
  <si>
    <t>060001000</t>
  </si>
  <si>
    <t>-967518299</t>
  </si>
  <si>
    <t>VRN7</t>
  </si>
  <si>
    <t>Provozní vlivy</t>
  </si>
  <si>
    <t>070001000</t>
  </si>
  <si>
    <t>1987503850</t>
  </si>
  <si>
    <t>VRN8</t>
  </si>
  <si>
    <t>Přesun stavebních kapacit</t>
  </si>
  <si>
    <t>080001000</t>
  </si>
  <si>
    <t>Další náklady na pracovníky</t>
  </si>
  <si>
    <t>824783748</t>
  </si>
  <si>
    <t>VRN9</t>
  </si>
  <si>
    <t>Ostatní náklady</t>
  </si>
  <si>
    <t>090001000</t>
  </si>
  <si>
    <t>1345641273</t>
  </si>
  <si>
    <t>SEZNAM FIGUR</t>
  </si>
  <si>
    <t>Výměra</t>
  </si>
  <si>
    <t xml:space="preserve"> 11</t>
  </si>
  <si>
    <t>Použití figury: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</si>
</sst>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0000A8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9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3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7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8" xfId="0" applyFont="1" applyFill="1" applyBorder="1" applyAlignment="1">
      <alignment horizontal="left"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/>
    <xf numFmtId="166" fontId="33" fillId="0" borderId="12" xfId="0" applyNumberFormat="1" applyFont="1" applyBorder="1" applyAlignment="1"/>
    <xf numFmtId="166" fontId="33" fillId="0" borderId="13" xfId="0" applyNumberFormat="1" applyFont="1" applyBorder="1" applyAlignment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3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3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23" fillId="3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/>
    </xf>
    <xf numFmtId="167" fontId="38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6385" cy="28638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="1" customFormat="1" ht="36.96" customHeight="1">
      <c r="AR2" s="17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8</v>
      </c>
      <c r="BT3" s="18" t="s">
        <v>9</v>
      </c>
    </row>
    <row r="4" s="1" customFormat="1" ht="24.96" customHeight="1">
      <c r="B4" s="21"/>
      <c r="D4" s="22" t="s">
        <v>10</v>
      </c>
      <c r="AR4" s="21"/>
      <c r="AS4" s="23" t="s">
        <v>11</v>
      </c>
      <c r="BE4" s="24" t="s">
        <v>12</v>
      </c>
      <c r="BS4" s="18" t="s">
        <v>13</v>
      </c>
    </row>
    <row r="5" s="1" customFormat="1" ht="12" customHeight="1">
      <c r="B5" s="21"/>
      <c r="D5" s="25" t="s">
        <v>14</v>
      </c>
      <c r="K5" s="26" t="s">
        <v>15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1"/>
      <c r="BE5" s="27" t="s">
        <v>16</v>
      </c>
      <c r="BS5" s="18" t="s">
        <v>6</v>
      </c>
    </row>
    <row r="6" s="1" customFormat="1" ht="36.96" customHeight="1">
      <c r="B6" s="21"/>
      <c r="D6" s="28" t="s">
        <v>17</v>
      </c>
      <c r="K6" s="29" t="s">
        <v>18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1"/>
      <c r="BE6" s="30"/>
      <c r="BS6" s="18" t="s">
        <v>6</v>
      </c>
    </row>
    <row r="7" s="1" customFormat="1" ht="12" customHeight="1">
      <c r="B7" s="21"/>
      <c r="D7" s="31" t="s">
        <v>19</v>
      </c>
      <c r="K7" s="26" t="s">
        <v>1</v>
      </c>
      <c r="AK7" s="31" t="s">
        <v>20</v>
      </c>
      <c r="AN7" s="26" t="s">
        <v>1</v>
      </c>
      <c r="AR7" s="21"/>
      <c r="BE7" s="30"/>
      <c r="BS7" s="18" t="s">
        <v>8</v>
      </c>
    </row>
    <row r="8" s="1" customFormat="1" ht="12" customHeight="1">
      <c r="B8" s="21"/>
      <c r="D8" s="31" t="s">
        <v>21</v>
      </c>
      <c r="K8" s="26" t="s">
        <v>22</v>
      </c>
      <c r="AK8" s="31" t="s">
        <v>23</v>
      </c>
      <c r="AN8" s="32" t="s">
        <v>24</v>
      </c>
      <c r="AR8" s="21"/>
      <c r="BE8" s="30"/>
      <c r="BS8" s="18" t="s">
        <v>8</v>
      </c>
    </row>
    <row r="9" s="1" customFormat="1" ht="14.4" customHeight="1">
      <c r="B9" s="21"/>
      <c r="AR9" s="21"/>
      <c r="BE9" s="30"/>
      <c r="BS9" s="18" t="s">
        <v>8</v>
      </c>
    </row>
    <row r="10" s="1" customFormat="1" ht="12" customHeight="1">
      <c r="B10" s="21"/>
      <c r="D10" s="31" t="s">
        <v>25</v>
      </c>
      <c r="AK10" s="31" t="s">
        <v>26</v>
      </c>
      <c r="AN10" s="26" t="s">
        <v>1</v>
      </c>
      <c r="AR10" s="21"/>
      <c r="BE10" s="30"/>
      <c r="BS10" s="18" t="s">
        <v>6</v>
      </c>
    </row>
    <row r="11" s="1" customFormat="1" ht="18.48" customHeight="1">
      <c r="B11" s="21"/>
      <c r="E11" s="26" t="s">
        <v>27</v>
      </c>
      <c r="AK11" s="31" t="s">
        <v>28</v>
      </c>
      <c r="AN11" s="26" t="s">
        <v>1</v>
      </c>
      <c r="AR11" s="21"/>
      <c r="BE11" s="30"/>
      <c r="BS11" s="18" t="s">
        <v>6</v>
      </c>
    </row>
    <row r="12" s="1" customFormat="1" ht="6.96" customHeight="1">
      <c r="B12" s="21"/>
      <c r="AR12" s="21"/>
      <c r="BE12" s="30"/>
      <c r="BS12" s="18" t="s">
        <v>8</v>
      </c>
    </row>
    <row r="13" s="1" customFormat="1" ht="12" customHeight="1">
      <c r="B13" s="21"/>
      <c r="D13" s="31" t="s">
        <v>29</v>
      </c>
      <c r="AK13" s="31" t="s">
        <v>26</v>
      </c>
      <c r="AN13" s="33" t="s">
        <v>30</v>
      </c>
      <c r="AR13" s="21"/>
      <c r="BE13" s="30"/>
      <c r="BS13" s="18" t="s">
        <v>8</v>
      </c>
    </row>
    <row r="14">
      <c r="B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N14" s="33" t="s">
        <v>30</v>
      </c>
      <c r="AR14" s="21"/>
      <c r="BE14" s="30"/>
      <c r="BS14" s="18" t="s">
        <v>8</v>
      </c>
    </row>
    <row r="15" s="1" customFormat="1" ht="6.96" customHeight="1">
      <c r="B15" s="21"/>
      <c r="AR15" s="21"/>
      <c r="BE15" s="30"/>
      <c r="BS15" s="18" t="s">
        <v>3</v>
      </c>
    </row>
    <row r="16" s="1" customFormat="1" ht="12" customHeight="1">
      <c r="B16" s="21"/>
      <c r="D16" s="31" t="s">
        <v>31</v>
      </c>
      <c r="AK16" s="31" t="s">
        <v>26</v>
      </c>
      <c r="AN16" s="26" t="s">
        <v>1</v>
      </c>
      <c r="AR16" s="21"/>
      <c r="BE16" s="30"/>
      <c r="BS16" s="18" t="s">
        <v>3</v>
      </c>
    </row>
    <row r="17" s="1" customFormat="1" ht="18.48" customHeight="1">
      <c r="B17" s="21"/>
      <c r="E17" s="26" t="s">
        <v>32</v>
      </c>
      <c r="AK17" s="31" t="s">
        <v>28</v>
      </c>
      <c r="AN17" s="26" t="s">
        <v>1</v>
      </c>
      <c r="AR17" s="21"/>
      <c r="BE17" s="30"/>
      <c r="BS17" s="18" t="s">
        <v>33</v>
      </c>
    </row>
    <row r="18" s="1" customFormat="1" ht="6.96" customHeight="1">
      <c r="B18" s="21"/>
      <c r="AR18" s="21"/>
      <c r="BE18" s="30"/>
      <c r="BS18" s="18" t="s">
        <v>8</v>
      </c>
    </row>
    <row r="19" s="1" customFormat="1" ht="12" customHeight="1">
      <c r="B19" s="21"/>
      <c r="D19" s="31" t="s">
        <v>34</v>
      </c>
      <c r="AK19" s="31" t="s">
        <v>26</v>
      </c>
      <c r="AN19" s="26" t="s">
        <v>1</v>
      </c>
      <c r="AR19" s="21"/>
      <c r="BE19" s="30"/>
      <c r="BS19" s="18" t="s">
        <v>8</v>
      </c>
    </row>
    <row r="20" s="1" customFormat="1" ht="18.48" customHeight="1">
      <c r="B20" s="21"/>
      <c r="E20" s="26" t="s">
        <v>35</v>
      </c>
      <c r="AK20" s="31" t="s">
        <v>28</v>
      </c>
      <c r="AN20" s="26" t="s">
        <v>1</v>
      </c>
      <c r="AR20" s="21"/>
      <c r="BE20" s="30"/>
      <c r="BS20" s="18" t="s">
        <v>33</v>
      </c>
    </row>
    <row r="21" s="1" customFormat="1" ht="6.96" customHeight="1">
      <c r="B21" s="21"/>
      <c r="AR21" s="21"/>
      <c r="BE21" s="30"/>
    </row>
    <row r="22" s="1" customFormat="1" ht="12" customHeight="1">
      <c r="B22" s="21"/>
      <c r="D22" s="31" t="s">
        <v>36</v>
      </c>
      <c r="AR22" s="21"/>
      <c r="BE22" s="30"/>
    </row>
    <row r="23" s="1" customFormat="1" ht="16.5" customHeight="1">
      <c r="B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R23" s="21"/>
      <c r="BE23" s="30"/>
    </row>
    <row r="24" s="1" customFormat="1" ht="6.96" customHeight="1">
      <c r="B24" s="21"/>
      <c r="AR24" s="21"/>
      <c r="BE24" s="30"/>
    </row>
    <row r="25" s="1" customFormat="1" ht="6.96" customHeight="1">
      <c r="B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R25" s="21"/>
      <c r="BE25" s="30"/>
    </row>
    <row r="26" s="2" customFormat="1" ht="25.92" customHeight="1">
      <c r="A26" s="37"/>
      <c r="B26" s="38"/>
      <c r="C26" s="37"/>
      <c r="D26" s="39" t="s">
        <v>37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ROUND(AG94,0)</f>
        <v>0</v>
      </c>
      <c r="AL26" s="40"/>
      <c r="AM26" s="40"/>
      <c r="AN26" s="40"/>
      <c r="AO26" s="40"/>
      <c r="AP26" s="37"/>
      <c r="AQ26" s="37"/>
      <c r="AR26" s="38"/>
      <c r="BE26" s="30"/>
    </row>
    <row r="27" s="2" customFormat="1" ht="6.96" customHeight="1">
      <c r="A27" s="37"/>
      <c r="B27" s="38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8"/>
      <c r="BE27" s="30"/>
    </row>
    <row r="28" s="2" customForma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38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39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40</v>
      </c>
      <c r="AL28" s="42"/>
      <c r="AM28" s="42"/>
      <c r="AN28" s="42"/>
      <c r="AO28" s="42"/>
      <c r="AP28" s="37"/>
      <c r="AQ28" s="37"/>
      <c r="AR28" s="38"/>
      <c r="BE28" s="30"/>
    </row>
    <row r="29" s="3" customFormat="1" ht="14.4" customHeight="1">
      <c r="A29" s="3"/>
      <c r="B29" s="43"/>
      <c r="C29" s="3"/>
      <c r="D29" s="31" t="s">
        <v>41</v>
      </c>
      <c r="E29" s="3"/>
      <c r="F29" s="31" t="s">
        <v>42</v>
      </c>
      <c r="G29" s="3"/>
      <c r="H29" s="3"/>
      <c r="I29" s="3"/>
      <c r="J29" s="3"/>
      <c r="K29" s="3"/>
      <c r="L29" s="44">
        <v>0.20999999999999999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5">
        <f>ROUND(AZ94, 0)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5">
        <f>ROUND(AV94, 0)</f>
        <v>0</v>
      </c>
      <c r="AL29" s="3"/>
      <c r="AM29" s="3"/>
      <c r="AN29" s="3"/>
      <c r="AO29" s="3"/>
      <c r="AP29" s="3"/>
      <c r="AQ29" s="3"/>
      <c r="AR29" s="43"/>
      <c r="BE29" s="46"/>
    </row>
    <row r="30" s="3" customFormat="1" ht="14.4" customHeight="1">
      <c r="A30" s="3"/>
      <c r="B30" s="43"/>
      <c r="C30" s="3"/>
      <c r="D30" s="3"/>
      <c r="E30" s="3"/>
      <c r="F30" s="31" t="s">
        <v>43</v>
      </c>
      <c r="G30" s="3"/>
      <c r="H30" s="3"/>
      <c r="I30" s="3"/>
      <c r="J30" s="3"/>
      <c r="K30" s="3"/>
      <c r="L30" s="44">
        <v>0.14999999999999999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5">
        <f>ROUND(BA94, 0)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5">
        <f>ROUND(AW94, 0)</f>
        <v>0</v>
      </c>
      <c r="AL30" s="3"/>
      <c r="AM30" s="3"/>
      <c r="AN30" s="3"/>
      <c r="AO30" s="3"/>
      <c r="AP30" s="3"/>
      <c r="AQ30" s="3"/>
      <c r="AR30" s="43"/>
      <c r="BE30" s="46"/>
    </row>
    <row r="31" hidden="1" s="3" customFormat="1" ht="14.4" customHeight="1">
      <c r="A31" s="3"/>
      <c r="B31" s="43"/>
      <c r="C31" s="3"/>
      <c r="D31" s="3"/>
      <c r="E31" s="3"/>
      <c r="F31" s="31" t="s">
        <v>44</v>
      </c>
      <c r="G31" s="3"/>
      <c r="H31" s="3"/>
      <c r="I31" s="3"/>
      <c r="J31" s="3"/>
      <c r="K31" s="3"/>
      <c r="L31" s="44">
        <v>0.20999999999999999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5">
        <f>ROUND(BB94, 0)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5">
        <v>0</v>
      </c>
      <c r="AL31" s="3"/>
      <c r="AM31" s="3"/>
      <c r="AN31" s="3"/>
      <c r="AO31" s="3"/>
      <c r="AP31" s="3"/>
      <c r="AQ31" s="3"/>
      <c r="AR31" s="43"/>
      <c r="BE31" s="46"/>
    </row>
    <row r="32" hidden="1" s="3" customFormat="1" ht="14.4" customHeight="1">
      <c r="A32" s="3"/>
      <c r="B32" s="43"/>
      <c r="C32" s="3"/>
      <c r="D32" s="3"/>
      <c r="E32" s="3"/>
      <c r="F32" s="31" t="s">
        <v>45</v>
      </c>
      <c r="G32" s="3"/>
      <c r="H32" s="3"/>
      <c r="I32" s="3"/>
      <c r="J32" s="3"/>
      <c r="K32" s="3"/>
      <c r="L32" s="44">
        <v>0.14999999999999999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5">
        <f>ROUND(BC94, 0)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5">
        <v>0</v>
      </c>
      <c r="AL32" s="3"/>
      <c r="AM32" s="3"/>
      <c r="AN32" s="3"/>
      <c r="AO32" s="3"/>
      <c r="AP32" s="3"/>
      <c r="AQ32" s="3"/>
      <c r="AR32" s="43"/>
      <c r="BE32" s="46"/>
    </row>
    <row r="33" hidden="1" s="3" customFormat="1" ht="14.4" customHeight="1">
      <c r="A33" s="3"/>
      <c r="B33" s="43"/>
      <c r="C33" s="3"/>
      <c r="D33" s="3"/>
      <c r="E33" s="3"/>
      <c r="F33" s="31" t="s">
        <v>46</v>
      </c>
      <c r="G33" s="3"/>
      <c r="H33" s="3"/>
      <c r="I33" s="3"/>
      <c r="J33" s="3"/>
      <c r="K33" s="3"/>
      <c r="L33" s="44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5">
        <f>ROUND(BD94, 0)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5">
        <v>0</v>
      </c>
      <c r="AL33" s="3"/>
      <c r="AM33" s="3"/>
      <c r="AN33" s="3"/>
      <c r="AO33" s="3"/>
      <c r="AP33" s="3"/>
      <c r="AQ33" s="3"/>
      <c r="AR33" s="43"/>
      <c r="BE33" s="46"/>
    </row>
    <row r="34" s="2" customFormat="1" ht="6.96" customHeight="1">
      <c r="A34" s="37"/>
      <c r="B34" s="38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8"/>
      <c r="BE34" s="30"/>
    </row>
    <row r="35" s="2" customFormat="1" ht="25.92" customHeight="1">
      <c r="A35" s="37"/>
      <c r="B35" s="38"/>
      <c r="C35" s="47"/>
      <c r="D35" s="48" t="s">
        <v>47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48</v>
      </c>
      <c r="U35" s="49"/>
      <c r="V35" s="49"/>
      <c r="W35" s="49"/>
      <c r="X35" s="51" t="s">
        <v>49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38"/>
      <c r="BE35" s="37"/>
    </row>
    <row r="36" s="2" customFormat="1" ht="6.96" customHeight="1">
      <c r="A36" s="37"/>
      <c r="B36" s="38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BE36" s="37"/>
    </row>
    <row r="37" s="2" customFormat="1" ht="14.4" customHeight="1">
      <c r="A37" s="37"/>
      <c r="B37" s="38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BE37" s="37"/>
    </row>
    <row r="38" s="1" customFormat="1" ht="14.4" customHeight="1">
      <c r="B38" s="21"/>
      <c r="AR38" s="21"/>
    </row>
    <row r="39" s="1" customFormat="1" ht="14.4" customHeight="1">
      <c r="B39" s="21"/>
      <c r="AR39" s="21"/>
    </row>
    <row r="40" s="1" customFormat="1" ht="14.4" customHeight="1">
      <c r="B40" s="21"/>
      <c r="AR40" s="21"/>
    </row>
    <row r="41" s="1" customFormat="1" ht="14.4" customHeight="1">
      <c r="B41" s="21"/>
      <c r="AR41" s="21"/>
    </row>
    <row r="42" s="1" customFormat="1" ht="14.4" customHeight="1">
      <c r="B42" s="21"/>
      <c r="AR42" s="21"/>
    </row>
    <row r="43" s="1" customFormat="1" ht="14.4" customHeight="1">
      <c r="B43" s="21"/>
      <c r="AR43" s="21"/>
    </row>
    <row r="44" s="1" customFormat="1" ht="14.4" customHeight="1">
      <c r="B44" s="21"/>
      <c r="AR44" s="21"/>
    </row>
    <row r="45" s="1" customFormat="1" ht="14.4" customHeight="1">
      <c r="B45" s="21"/>
      <c r="AR45" s="21"/>
    </row>
    <row r="46" s="1" customFormat="1" ht="14.4" customHeight="1">
      <c r="B46" s="21"/>
      <c r="AR46" s="21"/>
    </row>
    <row r="47" s="1" customFormat="1" ht="14.4" customHeight="1">
      <c r="B47" s="21"/>
      <c r="AR47" s="21"/>
    </row>
    <row r="48" s="1" customFormat="1" ht="14.4" customHeight="1">
      <c r="B48" s="21"/>
      <c r="AR48" s="21"/>
    </row>
    <row r="49" s="2" customFormat="1" ht="14.4" customHeight="1">
      <c r="B49" s="54"/>
      <c r="D49" s="55" t="s">
        <v>50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5" t="s">
        <v>51</v>
      </c>
      <c r="AI49" s="56"/>
      <c r="AJ49" s="56"/>
      <c r="AK49" s="56"/>
      <c r="AL49" s="56"/>
      <c r="AM49" s="56"/>
      <c r="AN49" s="56"/>
      <c r="AO49" s="56"/>
      <c r="AR49" s="54"/>
    </row>
    <row r="50">
      <c r="B50" s="21"/>
      <c r="AR50" s="21"/>
    </row>
    <row r="51">
      <c r="B51" s="21"/>
      <c r="AR51" s="21"/>
    </row>
    <row r="52">
      <c r="B52" s="21"/>
      <c r="AR52" s="21"/>
    </row>
    <row r="53">
      <c r="B53" s="21"/>
      <c r="AR53" s="21"/>
    </row>
    <row r="54">
      <c r="B54" s="21"/>
      <c r="AR54" s="21"/>
    </row>
    <row r="55">
      <c r="B55" s="21"/>
      <c r="AR55" s="21"/>
    </row>
    <row r="56">
      <c r="B56" s="21"/>
      <c r="AR56" s="21"/>
    </row>
    <row r="57">
      <c r="B57" s="21"/>
      <c r="AR57" s="21"/>
    </row>
    <row r="58">
      <c r="B58" s="21"/>
      <c r="AR58" s="21"/>
    </row>
    <row r="59">
      <c r="B59" s="21"/>
      <c r="AR59" s="21"/>
    </row>
    <row r="60" s="2" customFormat="1">
      <c r="A60" s="37"/>
      <c r="B60" s="38"/>
      <c r="C60" s="37"/>
      <c r="D60" s="57" t="s">
        <v>52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7" t="s">
        <v>53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7" t="s">
        <v>52</v>
      </c>
      <c r="AI60" s="40"/>
      <c r="AJ60" s="40"/>
      <c r="AK60" s="40"/>
      <c r="AL60" s="40"/>
      <c r="AM60" s="57" t="s">
        <v>53</v>
      </c>
      <c r="AN60" s="40"/>
      <c r="AO60" s="40"/>
      <c r="AP60" s="37"/>
      <c r="AQ60" s="37"/>
      <c r="AR60" s="38"/>
      <c r="BE60" s="37"/>
    </row>
    <row r="61">
      <c r="B61" s="21"/>
      <c r="AR61" s="21"/>
    </row>
    <row r="62">
      <c r="B62" s="21"/>
      <c r="AR62" s="21"/>
    </row>
    <row r="63">
      <c r="B63" s="21"/>
      <c r="AR63" s="21"/>
    </row>
    <row r="64" s="2" customFormat="1">
      <c r="A64" s="37"/>
      <c r="B64" s="38"/>
      <c r="C64" s="37"/>
      <c r="D64" s="55" t="s">
        <v>54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5" t="s">
        <v>55</v>
      </c>
      <c r="AI64" s="58"/>
      <c r="AJ64" s="58"/>
      <c r="AK64" s="58"/>
      <c r="AL64" s="58"/>
      <c r="AM64" s="58"/>
      <c r="AN64" s="58"/>
      <c r="AO64" s="58"/>
      <c r="AP64" s="37"/>
      <c r="AQ64" s="37"/>
      <c r="AR64" s="38"/>
      <c r="BE64" s="37"/>
    </row>
    <row r="65">
      <c r="B65" s="21"/>
      <c r="AR65" s="21"/>
    </row>
    <row r="66">
      <c r="B66" s="21"/>
      <c r="AR66" s="21"/>
    </row>
    <row r="67">
      <c r="B67" s="21"/>
      <c r="AR67" s="21"/>
    </row>
    <row r="68">
      <c r="B68" s="21"/>
      <c r="AR68" s="21"/>
    </row>
    <row r="69">
      <c r="B69" s="21"/>
      <c r="AR69" s="21"/>
    </row>
    <row r="70">
      <c r="B70" s="21"/>
      <c r="AR70" s="21"/>
    </row>
    <row r="71">
      <c r="B71" s="21"/>
      <c r="AR71" s="21"/>
    </row>
    <row r="72">
      <c r="B72" s="21"/>
      <c r="AR72" s="21"/>
    </row>
    <row r="73">
      <c r="B73" s="21"/>
      <c r="AR73" s="21"/>
    </row>
    <row r="74">
      <c r="B74" s="21"/>
      <c r="AR74" s="21"/>
    </row>
    <row r="75" s="2" customFormat="1">
      <c r="A75" s="37"/>
      <c r="B75" s="38"/>
      <c r="C75" s="37"/>
      <c r="D75" s="57" t="s">
        <v>52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7" t="s">
        <v>53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7" t="s">
        <v>52</v>
      </c>
      <c r="AI75" s="40"/>
      <c r="AJ75" s="40"/>
      <c r="AK75" s="40"/>
      <c r="AL75" s="40"/>
      <c r="AM75" s="57" t="s">
        <v>53</v>
      </c>
      <c r="AN75" s="40"/>
      <c r="AO75" s="40"/>
      <c r="AP75" s="37"/>
      <c r="AQ75" s="37"/>
      <c r="AR75" s="38"/>
      <c r="BE75" s="37"/>
    </row>
    <row r="76" s="2" customFormat="1">
      <c r="A76" s="37"/>
      <c r="B76" s="38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8"/>
      <c r="BE76" s="37"/>
    </row>
    <row r="77" s="2" customFormat="1" ht="6.96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38"/>
      <c r="BE77" s="37"/>
    </row>
    <row r="81" s="2" customFormat="1" ht="6.96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38"/>
      <c r="BE81" s="37"/>
    </row>
    <row r="82" s="2" customFormat="1" ht="24.96" customHeight="1">
      <c r="A82" s="37"/>
      <c r="B82" s="38"/>
      <c r="C82" s="22" t="s">
        <v>56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B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8"/>
      <c r="BE83" s="37"/>
    </row>
    <row r="84" s="4" customFormat="1" ht="12" customHeight="1">
      <c r="A84" s="4"/>
      <c r="B84" s="63"/>
      <c r="C84" s="31" t="s">
        <v>14</v>
      </c>
      <c r="D84" s="4"/>
      <c r="E84" s="4"/>
      <c r="F84" s="4"/>
      <c r="G84" s="4"/>
      <c r="H84" s="4"/>
      <c r="I84" s="4"/>
      <c r="J84" s="4"/>
      <c r="K84" s="4"/>
      <c r="L84" s="4" t="str">
        <f>K5</f>
        <v>Gebas3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3"/>
      <c r="BE84" s="4"/>
    </row>
    <row r="85" s="5" customFormat="1" ht="36.96" customHeight="1">
      <c r="A85" s="5"/>
      <c r="B85" s="64"/>
      <c r="C85" s="65" t="s">
        <v>17</v>
      </c>
      <c r="D85" s="5"/>
      <c r="E85" s="5"/>
      <c r="F85" s="5"/>
      <c r="G85" s="5"/>
      <c r="H85" s="5"/>
      <c r="I85" s="5"/>
      <c r="J85" s="5"/>
      <c r="K85" s="5"/>
      <c r="L85" s="66" t="str">
        <f>K6</f>
        <v>Stavební úpravy soc. zázemí UHK, fak.informatiky a managementu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4"/>
      <c r="BE85" s="5"/>
    </row>
    <row r="86" s="2" customFormat="1" ht="6.96" customHeight="1">
      <c r="A86" s="37"/>
      <c r="B86" s="38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BE86" s="37"/>
    </row>
    <row r="87" s="2" customFormat="1" ht="12" customHeight="1">
      <c r="A87" s="37"/>
      <c r="B87" s="38"/>
      <c r="C87" s="31" t="s">
        <v>21</v>
      </c>
      <c r="D87" s="37"/>
      <c r="E87" s="37"/>
      <c r="F87" s="37"/>
      <c r="G87" s="37"/>
      <c r="H87" s="37"/>
      <c r="I87" s="37"/>
      <c r="J87" s="37"/>
      <c r="K87" s="37"/>
      <c r="L87" s="67" t="str">
        <f>IF(K8="","",K8)</f>
        <v>Hradec Králové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1" t="s">
        <v>23</v>
      </c>
      <c r="AJ87" s="37"/>
      <c r="AK87" s="37"/>
      <c r="AL87" s="37"/>
      <c r="AM87" s="68" t="str">
        <f>IF(AN8= "","",AN8)</f>
        <v>1. 11. 2021</v>
      </c>
      <c r="AN87" s="68"/>
      <c r="AO87" s="37"/>
      <c r="AP87" s="37"/>
      <c r="AQ87" s="37"/>
      <c r="AR87" s="38"/>
      <c r="B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BE88" s="37"/>
    </row>
    <row r="89" s="2" customFormat="1" ht="25.65" customHeight="1">
      <c r="A89" s="37"/>
      <c r="B89" s="38"/>
      <c r="C89" s="31" t="s">
        <v>25</v>
      </c>
      <c r="D89" s="37"/>
      <c r="E89" s="37"/>
      <c r="F89" s="37"/>
      <c r="G89" s="37"/>
      <c r="H89" s="37"/>
      <c r="I89" s="37"/>
      <c r="J89" s="37"/>
      <c r="K89" s="37"/>
      <c r="L89" s="4" t="str">
        <f>IF(E11= "","",E11)</f>
        <v>UHK- Hradecká 1249/6, 500 03 Hradec Králové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1" t="s">
        <v>31</v>
      </c>
      <c r="AJ89" s="37"/>
      <c r="AK89" s="37"/>
      <c r="AL89" s="37"/>
      <c r="AM89" s="69" t="str">
        <f>IF(E17="","",E17)</f>
        <v>Gebas atelier architects, Hradec Králové</v>
      </c>
      <c r="AN89" s="4"/>
      <c r="AO89" s="4"/>
      <c r="AP89" s="4"/>
      <c r="AQ89" s="37"/>
      <c r="AR89" s="38"/>
      <c r="AS89" s="70" t="s">
        <v>57</v>
      </c>
      <c r="AT89" s="71"/>
      <c r="AU89" s="72"/>
      <c r="AV89" s="72"/>
      <c r="AW89" s="72"/>
      <c r="AX89" s="72"/>
      <c r="AY89" s="72"/>
      <c r="AZ89" s="72"/>
      <c r="BA89" s="72"/>
      <c r="BB89" s="72"/>
      <c r="BC89" s="72"/>
      <c r="BD89" s="73"/>
      <c r="BE89" s="37"/>
    </row>
    <row r="90" s="2" customFormat="1" ht="15.15" customHeight="1">
      <c r="A90" s="37"/>
      <c r="B90" s="38"/>
      <c r="C90" s="31" t="s">
        <v>29</v>
      </c>
      <c r="D90" s="37"/>
      <c r="E90" s="37"/>
      <c r="F90" s="37"/>
      <c r="G90" s="37"/>
      <c r="H90" s="37"/>
      <c r="I90" s="37"/>
      <c r="J90" s="37"/>
      <c r="K90" s="37"/>
      <c r="L90" s="4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1" t="s">
        <v>34</v>
      </c>
      <c r="AJ90" s="37"/>
      <c r="AK90" s="37"/>
      <c r="AL90" s="37"/>
      <c r="AM90" s="69" t="str">
        <f>IF(E20="","",E20)</f>
        <v>ing. V. Švehla</v>
      </c>
      <c r="AN90" s="4"/>
      <c r="AO90" s="4"/>
      <c r="AP90" s="4"/>
      <c r="AQ90" s="37"/>
      <c r="AR90" s="38"/>
      <c r="AS90" s="74"/>
      <c r="AT90" s="75"/>
      <c r="AU90" s="76"/>
      <c r="AV90" s="76"/>
      <c r="AW90" s="76"/>
      <c r="AX90" s="76"/>
      <c r="AY90" s="76"/>
      <c r="AZ90" s="76"/>
      <c r="BA90" s="76"/>
      <c r="BB90" s="76"/>
      <c r="BC90" s="76"/>
      <c r="BD90" s="77"/>
      <c r="BE90" s="37"/>
    </row>
    <row r="91" s="2" customFormat="1" ht="10.8" customHeight="1">
      <c r="A91" s="37"/>
      <c r="B91" s="38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74"/>
      <c r="AT91" s="75"/>
      <c r="AU91" s="76"/>
      <c r="AV91" s="76"/>
      <c r="AW91" s="76"/>
      <c r="AX91" s="76"/>
      <c r="AY91" s="76"/>
      <c r="AZ91" s="76"/>
      <c r="BA91" s="76"/>
      <c r="BB91" s="76"/>
      <c r="BC91" s="76"/>
      <c r="BD91" s="77"/>
      <c r="BE91" s="37"/>
    </row>
    <row r="92" s="2" customFormat="1" ht="29.28" customHeight="1">
      <c r="A92" s="37"/>
      <c r="B92" s="38"/>
      <c r="C92" s="78" t="s">
        <v>58</v>
      </c>
      <c r="D92" s="79"/>
      <c r="E92" s="79"/>
      <c r="F92" s="79"/>
      <c r="G92" s="79"/>
      <c r="H92" s="80"/>
      <c r="I92" s="81" t="s">
        <v>59</v>
      </c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82" t="s">
        <v>60</v>
      </c>
      <c r="AH92" s="79"/>
      <c r="AI92" s="79"/>
      <c r="AJ92" s="79"/>
      <c r="AK92" s="79"/>
      <c r="AL92" s="79"/>
      <c r="AM92" s="79"/>
      <c r="AN92" s="81" t="s">
        <v>61</v>
      </c>
      <c r="AO92" s="79"/>
      <c r="AP92" s="83"/>
      <c r="AQ92" s="84" t="s">
        <v>62</v>
      </c>
      <c r="AR92" s="38"/>
      <c r="AS92" s="85" t="s">
        <v>63</v>
      </c>
      <c r="AT92" s="86" t="s">
        <v>64</v>
      </c>
      <c r="AU92" s="86" t="s">
        <v>65</v>
      </c>
      <c r="AV92" s="86" t="s">
        <v>66</v>
      </c>
      <c r="AW92" s="86" t="s">
        <v>67</v>
      </c>
      <c r="AX92" s="86" t="s">
        <v>68</v>
      </c>
      <c r="AY92" s="86" t="s">
        <v>69</v>
      </c>
      <c r="AZ92" s="86" t="s">
        <v>70</v>
      </c>
      <c r="BA92" s="86" t="s">
        <v>71</v>
      </c>
      <c r="BB92" s="86" t="s">
        <v>72</v>
      </c>
      <c r="BC92" s="86" t="s">
        <v>73</v>
      </c>
      <c r="BD92" s="87" t="s">
        <v>74</v>
      </c>
      <c r="BE92" s="37"/>
    </row>
    <row r="93" s="2" customFormat="1" ht="10.8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88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90"/>
      <c r="BE93" s="37"/>
    </row>
    <row r="94" s="6" customFormat="1" ht="32.4" customHeight="1">
      <c r="A94" s="6"/>
      <c r="B94" s="91"/>
      <c r="C94" s="92" t="s">
        <v>75</v>
      </c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4">
        <f>ROUND(SUM(AG95:AG96),0)</f>
        <v>0</v>
      </c>
      <c r="AH94" s="94"/>
      <c r="AI94" s="94"/>
      <c r="AJ94" s="94"/>
      <c r="AK94" s="94"/>
      <c r="AL94" s="94"/>
      <c r="AM94" s="94"/>
      <c r="AN94" s="95">
        <f>SUM(AG94,AT94)</f>
        <v>0</v>
      </c>
      <c r="AO94" s="95"/>
      <c r="AP94" s="95"/>
      <c r="AQ94" s="96" t="s">
        <v>1</v>
      </c>
      <c r="AR94" s="91"/>
      <c r="AS94" s="97">
        <f>ROUND(SUM(AS95:AS96),0)</f>
        <v>0</v>
      </c>
      <c r="AT94" s="98">
        <f>ROUND(SUM(AV94:AW94),0)</f>
        <v>0</v>
      </c>
      <c r="AU94" s="99">
        <f>ROUND(SUM(AU95:AU96),5)</f>
        <v>0</v>
      </c>
      <c r="AV94" s="98">
        <f>ROUND(AZ94*L29,0)</f>
        <v>0</v>
      </c>
      <c r="AW94" s="98">
        <f>ROUND(BA94*L30,0)</f>
        <v>0</v>
      </c>
      <c r="AX94" s="98">
        <f>ROUND(BB94*L29,0)</f>
        <v>0</v>
      </c>
      <c r="AY94" s="98">
        <f>ROUND(BC94*L30,0)</f>
        <v>0</v>
      </c>
      <c r="AZ94" s="98">
        <f>ROUND(SUM(AZ95:AZ96),0)</f>
        <v>0</v>
      </c>
      <c r="BA94" s="98">
        <f>ROUND(SUM(BA95:BA96),0)</f>
        <v>0</v>
      </c>
      <c r="BB94" s="98">
        <f>ROUND(SUM(BB95:BB96),0)</f>
        <v>0</v>
      </c>
      <c r="BC94" s="98">
        <f>ROUND(SUM(BC95:BC96),0)</f>
        <v>0</v>
      </c>
      <c r="BD94" s="100">
        <f>ROUND(SUM(BD95:BD96),0)</f>
        <v>0</v>
      </c>
      <c r="BE94" s="6"/>
      <c r="BS94" s="101" t="s">
        <v>76</v>
      </c>
      <c r="BT94" s="101" t="s">
        <v>77</v>
      </c>
      <c r="BU94" s="102" t="s">
        <v>78</v>
      </c>
      <c r="BV94" s="101" t="s">
        <v>79</v>
      </c>
      <c r="BW94" s="101" t="s">
        <v>4</v>
      </c>
      <c r="BX94" s="101" t="s">
        <v>80</v>
      </c>
      <c r="CL94" s="101" t="s">
        <v>1</v>
      </c>
    </row>
    <row r="95" s="7" customFormat="1" ht="24.75" customHeight="1">
      <c r="A95" s="103" t="s">
        <v>81</v>
      </c>
      <c r="B95" s="104"/>
      <c r="C95" s="105"/>
      <c r="D95" s="106" t="s">
        <v>82</v>
      </c>
      <c r="E95" s="106"/>
      <c r="F95" s="106"/>
      <c r="G95" s="106"/>
      <c r="H95" s="106"/>
      <c r="I95" s="107"/>
      <c r="J95" s="106" t="s">
        <v>83</v>
      </c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8">
        <f>'11 - Kompletní modernizac...'!J30</f>
        <v>0</v>
      </c>
      <c r="AH95" s="107"/>
      <c r="AI95" s="107"/>
      <c r="AJ95" s="107"/>
      <c r="AK95" s="107"/>
      <c r="AL95" s="107"/>
      <c r="AM95" s="107"/>
      <c r="AN95" s="108">
        <f>SUM(AG95,AT95)</f>
        <v>0</v>
      </c>
      <c r="AO95" s="107"/>
      <c r="AP95" s="107"/>
      <c r="AQ95" s="109" t="s">
        <v>84</v>
      </c>
      <c r="AR95" s="104"/>
      <c r="AS95" s="110">
        <v>0</v>
      </c>
      <c r="AT95" s="111">
        <f>ROUND(SUM(AV95:AW95),0)</f>
        <v>0</v>
      </c>
      <c r="AU95" s="112">
        <f>'11 - Kompletní modernizac...'!P134</f>
        <v>0</v>
      </c>
      <c r="AV95" s="111">
        <f>'11 - Kompletní modernizac...'!J33</f>
        <v>0</v>
      </c>
      <c r="AW95" s="111">
        <f>'11 - Kompletní modernizac...'!J34</f>
        <v>0</v>
      </c>
      <c r="AX95" s="111">
        <f>'11 - Kompletní modernizac...'!J35</f>
        <v>0</v>
      </c>
      <c r="AY95" s="111">
        <f>'11 - Kompletní modernizac...'!J36</f>
        <v>0</v>
      </c>
      <c r="AZ95" s="111">
        <f>'11 - Kompletní modernizac...'!F33</f>
        <v>0</v>
      </c>
      <c r="BA95" s="111">
        <f>'11 - Kompletní modernizac...'!F34</f>
        <v>0</v>
      </c>
      <c r="BB95" s="111">
        <f>'11 - Kompletní modernizac...'!F35</f>
        <v>0</v>
      </c>
      <c r="BC95" s="111">
        <f>'11 - Kompletní modernizac...'!F36</f>
        <v>0</v>
      </c>
      <c r="BD95" s="113">
        <f>'11 - Kompletní modernizac...'!F37</f>
        <v>0</v>
      </c>
      <c r="BE95" s="7"/>
      <c r="BT95" s="114" t="s">
        <v>8</v>
      </c>
      <c r="BV95" s="114" t="s">
        <v>79</v>
      </c>
      <c r="BW95" s="114" t="s">
        <v>85</v>
      </c>
      <c r="BX95" s="114" t="s">
        <v>4</v>
      </c>
      <c r="CL95" s="114" t="s">
        <v>1</v>
      </c>
      <c r="CM95" s="114" t="s">
        <v>86</v>
      </c>
    </row>
    <row r="96" s="7" customFormat="1" ht="16.5" customHeight="1">
      <c r="A96" s="103" t="s">
        <v>81</v>
      </c>
      <c r="B96" s="104"/>
      <c r="C96" s="105"/>
      <c r="D96" s="106" t="s">
        <v>86</v>
      </c>
      <c r="E96" s="106"/>
      <c r="F96" s="106"/>
      <c r="G96" s="106"/>
      <c r="H96" s="106"/>
      <c r="I96" s="107"/>
      <c r="J96" s="106" t="s">
        <v>87</v>
      </c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8">
        <f>'2 - Vedlejší náklady'!J30</f>
        <v>0</v>
      </c>
      <c r="AH96" s="107"/>
      <c r="AI96" s="107"/>
      <c r="AJ96" s="107"/>
      <c r="AK96" s="107"/>
      <c r="AL96" s="107"/>
      <c r="AM96" s="107"/>
      <c r="AN96" s="108">
        <f>SUM(AG96,AT96)</f>
        <v>0</v>
      </c>
      <c r="AO96" s="107"/>
      <c r="AP96" s="107"/>
      <c r="AQ96" s="109" t="s">
        <v>84</v>
      </c>
      <c r="AR96" s="104"/>
      <c r="AS96" s="115">
        <v>0</v>
      </c>
      <c r="AT96" s="116">
        <f>ROUND(SUM(AV96:AW96),0)</f>
        <v>0</v>
      </c>
      <c r="AU96" s="117">
        <f>'2 - Vedlejší náklady'!P126</f>
        <v>0</v>
      </c>
      <c r="AV96" s="116">
        <f>'2 - Vedlejší náklady'!J33</f>
        <v>0</v>
      </c>
      <c r="AW96" s="116">
        <f>'2 - Vedlejší náklady'!J34</f>
        <v>0</v>
      </c>
      <c r="AX96" s="116">
        <f>'2 - Vedlejší náklady'!J35</f>
        <v>0</v>
      </c>
      <c r="AY96" s="116">
        <f>'2 - Vedlejší náklady'!J36</f>
        <v>0</v>
      </c>
      <c r="AZ96" s="116">
        <f>'2 - Vedlejší náklady'!F33</f>
        <v>0</v>
      </c>
      <c r="BA96" s="116">
        <f>'2 - Vedlejší náklady'!F34</f>
        <v>0</v>
      </c>
      <c r="BB96" s="116">
        <f>'2 - Vedlejší náklady'!F35</f>
        <v>0</v>
      </c>
      <c r="BC96" s="116">
        <f>'2 - Vedlejší náklady'!F36</f>
        <v>0</v>
      </c>
      <c r="BD96" s="118">
        <f>'2 - Vedlejší náklady'!F37</f>
        <v>0</v>
      </c>
      <c r="BE96" s="7"/>
      <c r="BT96" s="114" t="s">
        <v>8</v>
      </c>
      <c r="BV96" s="114" t="s">
        <v>79</v>
      </c>
      <c r="BW96" s="114" t="s">
        <v>88</v>
      </c>
      <c r="BX96" s="114" t="s">
        <v>4</v>
      </c>
      <c r="CL96" s="114" t="s">
        <v>1</v>
      </c>
      <c r="CM96" s="114" t="s">
        <v>86</v>
      </c>
    </row>
    <row r="97" s="2" customFormat="1" ht="30" customHeight="1">
      <c r="A97" s="37"/>
      <c r="B97" s="38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8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  <row r="98" s="2" customFormat="1" ht="6.96" customHeight="1">
      <c r="A98" s="37"/>
      <c r="B98" s="59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38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</sheetData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11 - Kompletní modernizac...'!C2" display="/"/>
    <hyperlink ref="A96" location="'2 - Vedlejší náklady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  <c r="AZ2" s="119" t="s">
        <v>89</v>
      </c>
      <c r="BA2" s="119" t="s">
        <v>90</v>
      </c>
      <c r="BB2" s="119" t="s">
        <v>1</v>
      </c>
      <c r="BC2" s="119" t="s">
        <v>91</v>
      </c>
      <c r="BD2" s="119" t="s">
        <v>86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  <c r="AZ3" s="119" t="s">
        <v>92</v>
      </c>
      <c r="BA3" s="119" t="s">
        <v>90</v>
      </c>
      <c r="BB3" s="119" t="s">
        <v>1</v>
      </c>
      <c r="BC3" s="119" t="s">
        <v>93</v>
      </c>
      <c r="BD3" s="119" t="s">
        <v>86</v>
      </c>
    </row>
    <row r="4" s="1" customFormat="1" ht="24.96" customHeight="1">
      <c r="B4" s="21"/>
      <c r="D4" s="22" t="s">
        <v>94</v>
      </c>
      <c r="L4" s="21"/>
      <c r="M4" s="120" t="s">
        <v>11</v>
      </c>
      <c r="AT4" s="18" t="s">
        <v>3</v>
      </c>
      <c r="AZ4" s="119" t="s">
        <v>95</v>
      </c>
      <c r="BA4" s="119" t="s">
        <v>96</v>
      </c>
      <c r="BB4" s="119" t="s">
        <v>1</v>
      </c>
      <c r="BC4" s="119" t="s">
        <v>97</v>
      </c>
      <c r="BD4" s="119" t="s">
        <v>86</v>
      </c>
    </row>
    <row r="5" s="1" customFormat="1" ht="6.96" customHeight="1">
      <c r="B5" s="21"/>
      <c r="L5" s="21"/>
      <c r="AZ5" s="119" t="s">
        <v>98</v>
      </c>
      <c r="BA5" s="119" t="s">
        <v>99</v>
      </c>
      <c r="BB5" s="119" t="s">
        <v>1</v>
      </c>
      <c r="BC5" s="119" t="s">
        <v>100</v>
      </c>
      <c r="BD5" s="119" t="s">
        <v>86</v>
      </c>
    </row>
    <row r="6" s="1" customFormat="1" ht="12" customHeight="1">
      <c r="B6" s="21"/>
      <c r="D6" s="31" t="s">
        <v>17</v>
      </c>
      <c r="L6" s="21"/>
      <c r="AZ6" s="119" t="s">
        <v>101</v>
      </c>
      <c r="BA6" s="119" t="s">
        <v>102</v>
      </c>
      <c r="BB6" s="119" t="s">
        <v>1</v>
      </c>
      <c r="BC6" s="119" t="s">
        <v>103</v>
      </c>
      <c r="BD6" s="119" t="s">
        <v>86</v>
      </c>
    </row>
    <row r="7" s="1" customFormat="1" ht="16.5" customHeight="1">
      <c r="B7" s="21"/>
      <c r="E7" s="121" t="str">
        <f>'Rekapitulace stavby'!K6</f>
        <v>Stavební úpravy soc. zázemí UHK, fak.informatiky a managementu</v>
      </c>
      <c r="F7" s="31"/>
      <c r="G7" s="31"/>
      <c r="H7" s="31"/>
      <c r="L7" s="21"/>
    </row>
    <row r="8" s="2" customFormat="1" ht="12" customHeight="1">
      <c r="A8" s="37"/>
      <c r="B8" s="38"/>
      <c r="C8" s="37"/>
      <c r="D8" s="31" t="s">
        <v>104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38"/>
      <c r="C9" s="37"/>
      <c r="D9" s="37"/>
      <c r="E9" s="66" t="s">
        <v>105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38"/>
      <c r="C11" s="37"/>
      <c r="D11" s="31" t="s">
        <v>19</v>
      </c>
      <c r="E11" s="37"/>
      <c r="F11" s="26" t="s">
        <v>1</v>
      </c>
      <c r="G11" s="37"/>
      <c r="H11" s="37"/>
      <c r="I11" s="31" t="s">
        <v>20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38"/>
      <c r="C12" s="37"/>
      <c r="D12" s="31" t="s">
        <v>21</v>
      </c>
      <c r="E12" s="37"/>
      <c r="F12" s="26" t="s">
        <v>22</v>
      </c>
      <c r="G12" s="37"/>
      <c r="H12" s="37"/>
      <c r="I12" s="31" t="s">
        <v>23</v>
      </c>
      <c r="J12" s="68" t="str">
        <f>'Rekapitulace stavby'!AN8</f>
        <v>1. 11. 2021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38"/>
      <c r="C14" s="37"/>
      <c r="D14" s="31" t="s">
        <v>25</v>
      </c>
      <c r="E14" s="37"/>
      <c r="F14" s="37"/>
      <c r="G14" s="37"/>
      <c r="H14" s="37"/>
      <c r="I14" s="31" t="s">
        <v>26</v>
      </c>
      <c r="J14" s="26" t="s">
        <v>1</v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38"/>
      <c r="C15" s="37"/>
      <c r="D15" s="37"/>
      <c r="E15" s="26" t="s">
        <v>27</v>
      </c>
      <c r="F15" s="37"/>
      <c r="G15" s="37"/>
      <c r="H15" s="37"/>
      <c r="I15" s="31" t="s">
        <v>28</v>
      </c>
      <c r="J15" s="26" t="s">
        <v>1</v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38"/>
      <c r="C17" s="37"/>
      <c r="D17" s="31" t="s">
        <v>29</v>
      </c>
      <c r="E17" s="37"/>
      <c r="F17" s="37"/>
      <c r="G17" s="37"/>
      <c r="H17" s="37"/>
      <c r="I17" s="31" t="s">
        <v>26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28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38"/>
      <c r="C20" s="37"/>
      <c r="D20" s="31" t="s">
        <v>31</v>
      </c>
      <c r="E20" s="37"/>
      <c r="F20" s="37"/>
      <c r="G20" s="37"/>
      <c r="H20" s="37"/>
      <c r="I20" s="31" t="s">
        <v>26</v>
      </c>
      <c r="J20" s="26" t="s">
        <v>1</v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38"/>
      <c r="C21" s="37"/>
      <c r="D21" s="37"/>
      <c r="E21" s="26" t="s">
        <v>32</v>
      </c>
      <c r="F21" s="37"/>
      <c r="G21" s="37"/>
      <c r="H21" s="37"/>
      <c r="I21" s="31" t="s">
        <v>28</v>
      </c>
      <c r="J21" s="26" t="s">
        <v>1</v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38"/>
      <c r="C23" s="37"/>
      <c r="D23" s="31" t="s">
        <v>34</v>
      </c>
      <c r="E23" s="37"/>
      <c r="F23" s="37"/>
      <c r="G23" s="37"/>
      <c r="H23" s="37"/>
      <c r="I23" s="31" t="s">
        <v>26</v>
      </c>
      <c r="J23" s="26" t="s">
        <v>1</v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38"/>
      <c r="C24" s="37"/>
      <c r="D24" s="37"/>
      <c r="E24" s="26" t="s">
        <v>35</v>
      </c>
      <c r="F24" s="37"/>
      <c r="G24" s="37"/>
      <c r="H24" s="37"/>
      <c r="I24" s="31" t="s">
        <v>28</v>
      </c>
      <c r="J24" s="26" t="s">
        <v>1</v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38"/>
      <c r="C26" s="37"/>
      <c r="D26" s="31" t="s">
        <v>36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22"/>
      <c r="B27" s="123"/>
      <c r="C27" s="122"/>
      <c r="D27" s="122"/>
      <c r="E27" s="35" t="s">
        <v>1</v>
      </c>
      <c r="F27" s="35"/>
      <c r="G27" s="35"/>
      <c r="H27" s="35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="2" customFormat="1" ht="6.96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38"/>
      <c r="C30" s="37"/>
      <c r="D30" s="125" t="s">
        <v>37</v>
      </c>
      <c r="E30" s="37"/>
      <c r="F30" s="37"/>
      <c r="G30" s="37"/>
      <c r="H30" s="37"/>
      <c r="I30" s="37"/>
      <c r="J30" s="95">
        <f>ROUND(J134, 0)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38"/>
      <c r="C32" s="37"/>
      <c r="D32" s="37"/>
      <c r="E32" s="37"/>
      <c r="F32" s="42" t="s">
        <v>39</v>
      </c>
      <c r="G32" s="37"/>
      <c r="H32" s="37"/>
      <c r="I32" s="42" t="s">
        <v>38</v>
      </c>
      <c r="J32" s="42" t="s">
        <v>40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38"/>
      <c r="C33" s="37"/>
      <c r="D33" s="126" t="s">
        <v>41</v>
      </c>
      <c r="E33" s="31" t="s">
        <v>42</v>
      </c>
      <c r="F33" s="127">
        <f>ROUND((SUM(BE134:BE517)),  0)</f>
        <v>0</v>
      </c>
      <c r="G33" s="37"/>
      <c r="H33" s="37"/>
      <c r="I33" s="128">
        <v>0.20999999999999999</v>
      </c>
      <c r="J33" s="127">
        <f>ROUND(((SUM(BE134:BE517))*I33),  0)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38"/>
      <c r="C34" s="37"/>
      <c r="D34" s="37"/>
      <c r="E34" s="31" t="s">
        <v>43</v>
      </c>
      <c r="F34" s="127">
        <f>ROUND((SUM(BF134:BF517)),  0)</f>
        <v>0</v>
      </c>
      <c r="G34" s="37"/>
      <c r="H34" s="37"/>
      <c r="I34" s="128">
        <v>0.14999999999999999</v>
      </c>
      <c r="J34" s="127">
        <f>ROUND(((SUM(BF134:BF517))*I34),  0)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38"/>
      <c r="C35" s="37"/>
      <c r="D35" s="37"/>
      <c r="E35" s="31" t="s">
        <v>44</v>
      </c>
      <c r="F35" s="127">
        <f>ROUND((SUM(BG134:BG517)),  0)</f>
        <v>0</v>
      </c>
      <c r="G35" s="37"/>
      <c r="H35" s="37"/>
      <c r="I35" s="128">
        <v>0.20999999999999999</v>
      </c>
      <c r="J35" s="127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38"/>
      <c r="C36" s="37"/>
      <c r="D36" s="37"/>
      <c r="E36" s="31" t="s">
        <v>45</v>
      </c>
      <c r="F36" s="127">
        <f>ROUND((SUM(BH134:BH517)),  0)</f>
        <v>0</v>
      </c>
      <c r="G36" s="37"/>
      <c r="H36" s="37"/>
      <c r="I36" s="128">
        <v>0.14999999999999999</v>
      </c>
      <c r="J36" s="127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38"/>
      <c r="C37" s="37"/>
      <c r="D37" s="37"/>
      <c r="E37" s="31" t="s">
        <v>46</v>
      </c>
      <c r="F37" s="127">
        <f>ROUND((SUM(BI134:BI517)),  0)</f>
        <v>0</v>
      </c>
      <c r="G37" s="37"/>
      <c r="H37" s="37"/>
      <c r="I37" s="128">
        <v>0</v>
      </c>
      <c r="J37" s="127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38"/>
      <c r="C39" s="129"/>
      <c r="D39" s="130" t="s">
        <v>47</v>
      </c>
      <c r="E39" s="80"/>
      <c r="F39" s="80"/>
      <c r="G39" s="131" t="s">
        <v>48</v>
      </c>
      <c r="H39" s="132" t="s">
        <v>49</v>
      </c>
      <c r="I39" s="80"/>
      <c r="J39" s="133">
        <f>SUM(J30:J37)</f>
        <v>0</v>
      </c>
      <c r="K39" s="134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54"/>
      <c r="D50" s="55" t="s">
        <v>50</v>
      </c>
      <c r="E50" s="56"/>
      <c r="F50" s="56"/>
      <c r="G50" s="55" t="s">
        <v>51</v>
      </c>
      <c r="H50" s="56"/>
      <c r="I50" s="56"/>
      <c r="J50" s="56"/>
      <c r="K50" s="56"/>
      <c r="L50" s="5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7"/>
      <c r="B61" s="38"/>
      <c r="C61" s="37"/>
      <c r="D61" s="57" t="s">
        <v>52</v>
      </c>
      <c r="E61" s="40"/>
      <c r="F61" s="135" t="s">
        <v>53</v>
      </c>
      <c r="G61" s="57" t="s">
        <v>52</v>
      </c>
      <c r="H61" s="40"/>
      <c r="I61" s="40"/>
      <c r="J61" s="136" t="s">
        <v>53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7"/>
      <c r="B65" s="38"/>
      <c r="C65" s="37"/>
      <c r="D65" s="55" t="s">
        <v>54</v>
      </c>
      <c r="E65" s="58"/>
      <c r="F65" s="58"/>
      <c r="G65" s="55" t="s">
        <v>55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7"/>
      <c r="B76" s="38"/>
      <c r="C76" s="37"/>
      <c r="D76" s="57" t="s">
        <v>52</v>
      </c>
      <c r="E76" s="40"/>
      <c r="F76" s="135" t="s">
        <v>53</v>
      </c>
      <c r="G76" s="57" t="s">
        <v>52</v>
      </c>
      <c r="H76" s="40"/>
      <c r="I76" s="40"/>
      <c r="J76" s="136" t="s">
        <v>53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106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17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7"/>
      <c r="D85" s="37"/>
      <c r="E85" s="121" t="str">
        <f>E7</f>
        <v>Stavební úpravy soc. zázemí UHK, fak.informatiky a managementu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104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7"/>
      <c r="D87" s="37"/>
      <c r="E87" s="66" t="str">
        <f>E9</f>
        <v>11 - Kompletní modernizace sociálního zázemí m.č. 11-15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21</v>
      </c>
      <c r="D89" s="37"/>
      <c r="E89" s="37"/>
      <c r="F89" s="26" t="str">
        <f>F12</f>
        <v>Hradec Králové</v>
      </c>
      <c r="G89" s="37"/>
      <c r="H89" s="37"/>
      <c r="I89" s="31" t="s">
        <v>23</v>
      </c>
      <c r="J89" s="68" t="str">
        <f>IF(J12="","",J12)</f>
        <v>1. 11. 2021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40.05" customHeight="1">
      <c r="A91" s="37"/>
      <c r="B91" s="38"/>
      <c r="C91" s="31" t="s">
        <v>25</v>
      </c>
      <c r="D91" s="37"/>
      <c r="E91" s="37"/>
      <c r="F91" s="26" t="str">
        <f>E15</f>
        <v>UHK- Hradecká 1249/6, 500 03 Hradec Králové</v>
      </c>
      <c r="G91" s="37"/>
      <c r="H91" s="37"/>
      <c r="I91" s="31" t="s">
        <v>31</v>
      </c>
      <c r="J91" s="35" t="str">
        <f>E21</f>
        <v>Gebas atelier architects, Hradec Králové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29</v>
      </c>
      <c r="D92" s="37"/>
      <c r="E92" s="37"/>
      <c r="F92" s="26" t="str">
        <f>IF(E18="","",E18)</f>
        <v>Vyplň údaj</v>
      </c>
      <c r="G92" s="37"/>
      <c r="H92" s="37"/>
      <c r="I92" s="31" t="s">
        <v>34</v>
      </c>
      <c r="J92" s="35" t="str">
        <f>E24</f>
        <v>ing. V. Švehla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37" t="s">
        <v>107</v>
      </c>
      <c r="D94" s="129"/>
      <c r="E94" s="129"/>
      <c r="F94" s="129"/>
      <c r="G94" s="129"/>
      <c r="H94" s="129"/>
      <c r="I94" s="129"/>
      <c r="J94" s="138" t="s">
        <v>108</v>
      </c>
      <c r="K94" s="129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39" t="s">
        <v>109</v>
      </c>
      <c r="D96" s="37"/>
      <c r="E96" s="37"/>
      <c r="F96" s="37"/>
      <c r="G96" s="37"/>
      <c r="H96" s="37"/>
      <c r="I96" s="37"/>
      <c r="J96" s="95">
        <f>J134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110</v>
      </c>
    </row>
    <row r="97" s="9" customFormat="1" ht="24.96" customHeight="1">
      <c r="A97" s="9"/>
      <c r="B97" s="140"/>
      <c r="C97" s="9"/>
      <c r="D97" s="141" t="s">
        <v>111</v>
      </c>
      <c r="E97" s="142"/>
      <c r="F97" s="142"/>
      <c r="G97" s="142"/>
      <c r="H97" s="142"/>
      <c r="I97" s="142"/>
      <c r="J97" s="143">
        <f>J135</f>
        <v>0</v>
      </c>
      <c r="K97" s="9"/>
      <c r="L97" s="14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4"/>
      <c r="C98" s="10"/>
      <c r="D98" s="145" t="s">
        <v>112</v>
      </c>
      <c r="E98" s="146"/>
      <c r="F98" s="146"/>
      <c r="G98" s="146"/>
      <c r="H98" s="146"/>
      <c r="I98" s="146"/>
      <c r="J98" s="147">
        <f>J136</f>
        <v>0</v>
      </c>
      <c r="K98" s="10"/>
      <c r="L98" s="14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4"/>
      <c r="C99" s="10"/>
      <c r="D99" s="145" t="s">
        <v>113</v>
      </c>
      <c r="E99" s="146"/>
      <c r="F99" s="146"/>
      <c r="G99" s="146"/>
      <c r="H99" s="146"/>
      <c r="I99" s="146"/>
      <c r="J99" s="147">
        <f>J139</f>
        <v>0</v>
      </c>
      <c r="K99" s="10"/>
      <c r="L99" s="14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44"/>
      <c r="C100" s="10"/>
      <c r="D100" s="145" t="s">
        <v>114</v>
      </c>
      <c r="E100" s="146"/>
      <c r="F100" s="146"/>
      <c r="G100" s="146"/>
      <c r="H100" s="146"/>
      <c r="I100" s="146"/>
      <c r="J100" s="147">
        <f>J142</f>
        <v>0</v>
      </c>
      <c r="K100" s="10"/>
      <c r="L100" s="14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44"/>
      <c r="C101" s="10"/>
      <c r="D101" s="145" t="s">
        <v>115</v>
      </c>
      <c r="E101" s="146"/>
      <c r="F101" s="146"/>
      <c r="G101" s="146"/>
      <c r="H101" s="146"/>
      <c r="I101" s="146"/>
      <c r="J101" s="147">
        <f>J161</f>
        <v>0</v>
      </c>
      <c r="K101" s="10"/>
      <c r="L101" s="14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44"/>
      <c r="C102" s="10"/>
      <c r="D102" s="145" t="s">
        <v>116</v>
      </c>
      <c r="E102" s="146"/>
      <c r="F102" s="146"/>
      <c r="G102" s="146"/>
      <c r="H102" s="146"/>
      <c r="I102" s="146"/>
      <c r="J102" s="147">
        <f>J169</f>
        <v>0</v>
      </c>
      <c r="K102" s="10"/>
      <c r="L102" s="14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9" customFormat="1" ht="24.96" customHeight="1">
      <c r="A103" s="9"/>
      <c r="B103" s="140"/>
      <c r="C103" s="9"/>
      <c r="D103" s="141" t="s">
        <v>117</v>
      </c>
      <c r="E103" s="142"/>
      <c r="F103" s="142"/>
      <c r="G103" s="142"/>
      <c r="H103" s="142"/>
      <c r="I103" s="142"/>
      <c r="J103" s="143">
        <f>J172</f>
        <v>0</v>
      </c>
      <c r="K103" s="9"/>
      <c r="L103" s="140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10" customFormat="1" ht="19.92" customHeight="1">
      <c r="A104" s="10"/>
      <c r="B104" s="144"/>
      <c r="C104" s="10"/>
      <c r="D104" s="145" t="s">
        <v>118</v>
      </c>
      <c r="E104" s="146"/>
      <c r="F104" s="146"/>
      <c r="G104" s="146"/>
      <c r="H104" s="146"/>
      <c r="I104" s="146"/>
      <c r="J104" s="147">
        <f>J173</f>
        <v>0</v>
      </c>
      <c r="K104" s="10"/>
      <c r="L104" s="14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44"/>
      <c r="C105" s="10"/>
      <c r="D105" s="145" t="s">
        <v>119</v>
      </c>
      <c r="E105" s="146"/>
      <c r="F105" s="146"/>
      <c r="G105" s="146"/>
      <c r="H105" s="146"/>
      <c r="I105" s="146"/>
      <c r="J105" s="147">
        <f>J178</f>
        <v>0</v>
      </c>
      <c r="K105" s="10"/>
      <c r="L105" s="14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44"/>
      <c r="C106" s="10"/>
      <c r="D106" s="145" t="s">
        <v>120</v>
      </c>
      <c r="E106" s="146"/>
      <c r="F106" s="146"/>
      <c r="G106" s="146"/>
      <c r="H106" s="146"/>
      <c r="I106" s="146"/>
      <c r="J106" s="147">
        <f>J260</f>
        <v>0</v>
      </c>
      <c r="K106" s="10"/>
      <c r="L106" s="14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44"/>
      <c r="C107" s="10"/>
      <c r="D107" s="145" t="s">
        <v>121</v>
      </c>
      <c r="E107" s="146"/>
      <c r="F107" s="146"/>
      <c r="G107" s="146"/>
      <c r="H107" s="146"/>
      <c r="I107" s="146"/>
      <c r="J107" s="147">
        <f>J268</f>
        <v>0</v>
      </c>
      <c r="K107" s="10"/>
      <c r="L107" s="14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44"/>
      <c r="C108" s="10"/>
      <c r="D108" s="145" t="s">
        <v>122</v>
      </c>
      <c r="E108" s="146"/>
      <c r="F108" s="146"/>
      <c r="G108" s="146"/>
      <c r="H108" s="146"/>
      <c r="I108" s="146"/>
      <c r="J108" s="147">
        <f>J309</f>
        <v>0</v>
      </c>
      <c r="K108" s="10"/>
      <c r="L108" s="14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44"/>
      <c r="C109" s="10"/>
      <c r="D109" s="145" t="s">
        <v>123</v>
      </c>
      <c r="E109" s="146"/>
      <c r="F109" s="146"/>
      <c r="G109" s="146"/>
      <c r="H109" s="146"/>
      <c r="I109" s="146"/>
      <c r="J109" s="147">
        <f>J315</f>
        <v>0</v>
      </c>
      <c r="K109" s="10"/>
      <c r="L109" s="14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44"/>
      <c r="C110" s="10"/>
      <c r="D110" s="145" t="s">
        <v>124</v>
      </c>
      <c r="E110" s="146"/>
      <c r="F110" s="146"/>
      <c r="G110" s="146"/>
      <c r="H110" s="146"/>
      <c r="I110" s="146"/>
      <c r="J110" s="147">
        <f>J348</f>
        <v>0</v>
      </c>
      <c r="K110" s="10"/>
      <c r="L110" s="14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44"/>
      <c r="C111" s="10"/>
      <c r="D111" s="145" t="s">
        <v>125</v>
      </c>
      <c r="E111" s="146"/>
      <c r="F111" s="146"/>
      <c r="G111" s="146"/>
      <c r="H111" s="146"/>
      <c r="I111" s="146"/>
      <c r="J111" s="147">
        <f>J400</f>
        <v>0</v>
      </c>
      <c r="K111" s="10"/>
      <c r="L111" s="14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144"/>
      <c r="C112" s="10"/>
      <c r="D112" s="145" t="s">
        <v>126</v>
      </c>
      <c r="E112" s="146"/>
      <c r="F112" s="146"/>
      <c r="G112" s="146"/>
      <c r="H112" s="146"/>
      <c r="I112" s="146"/>
      <c r="J112" s="147">
        <f>J436</f>
        <v>0</v>
      </c>
      <c r="K112" s="10"/>
      <c r="L112" s="14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10" customFormat="1" ht="19.92" customHeight="1">
      <c r="A113" s="10"/>
      <c r="B113" s="144"/>
      <c r="C113" s="10"/>
      <c r="D113" s="145" t="s">
        <v>127</v>
      </c>
      <c r="E113" s="146"/>
      <c r="F113" s="146"/>
      <c r="G113" s="146"/>
      <c r="H113" s="146"/>
      <c r="I113" s="146"/>
      <c r="J113" s="147">
        <f>J480</f>
        <v>0</v>
      </c>
      <c r="K113" s="10"/>
      <c r="L113" s="14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9" customFormat="1" ht="24.96" customHeight="1">
      <c r="A114" s="9"/>
      <c r="B114" s="140"/>
      <c r="C114" s="9"/>
      <c r="D114" s="141" t="s">
        <v>128</v>
      </c>
      <c r="E114" s="142"/>
      <c r="F114" s="142"/>
      <c r="G114" s="142"/>
      <c r="H114" s="142"/>
      <c r="I114" s="142"/>
      <c r="J114" s="143">
        <f>J499</f>
        <v>0</v>
      </c>
      <c r="K114" s="9"/>
      <c r="L114" s="140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="2" customFormat="1" ht="21.84" customHeight="1">
      <c r="A115" s="37"/>
      <c r="B115" s="38"/>
      <c r="C115" s="37"/>
      <c r="D115" s="37"/>
      <c r="E115" s="37"/>
      <c r="F115" s="37"/>
      <c r="G115" s="37"/>
      <c r="H115" s="37"/>
      <c r="I115" s="37"/>
      <c r="J115" s="37"/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6.96" customHeight="1">
      <c r="A116" s="37"/>
      <c r="B116" s="59"/>
      <c r="C116" s="60"/>
      <c r="D116" s="60"/>
      <c r="E116" s="60"/>
      <c r="F116" s="60"/>
      <c r="G116" s="60"/>
      <c r="H116" s="60"/>
      <c r="I116" s="60"/>
      <c r="J116" s="60"/>
      <c r="K116" s="60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20" s="2" customFormat="1" ht="6.96" customHeight="1">
      <c r="A120" s="37"/>
      <c r="B120" s="61"/>
      <c r="C120" s="62"/>
      <c r="D120" s="62"/>
      <c r="E120" s="62"/>
      <c r="F120" s="62"/>
      <c r="G120" s="62"/>
      <c r="H120" s="62"/>
      <c r="I120" s="62"/>
      <c r="J120" s="62"/>
      <c r="K120" s="62"/>
      <c r="L120" s="54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24.96" customHeight="1">
      <c r="A121" s="37"/>
      <c r="B121" s="38"/>
      <c r="C121" s="22" t="s">
        <v>129</v>
      </c>
      <c r="D121" s="37"/>
      <c r="E121" s="37"/>
      <c r="F121" s="37"/>
      <c r="G121" s="37"/>
      <c r="H121" s="37"/>
      <c r="I121" s="37"/>
      <c r="J121" s="37"/>
      <c r="K121" s="37"/>
      <c r="L121" s="54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6.96" customHeight="1">
      <c r="A122" s="37"/>
      <c r="B122" s="38"/>
      <c r="C122" s="37"/>
      <c r="D122" s="37"/>
      <c r="E122" s="37"/>
      <c r="F122" s="37"/>
      <c r="G122" s="37"/>
      <c r="H122" s="37"/>
      <c r="I122" s="37"/>
      <c r="J122" s="37"/>
      <c r="K122" s="37"/>
      <c r="L122" s="54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12" customHeight="1">
      <c r="A123" s="37"/>
      <c r="B123" s="38"/>
      <c r="C123" s="31" t="s">
        <v>17</v>
      </c>
      <c r="D123" s="37"/>
      <c r="E123" s="37"/>
      <c r="F123" s="37"/>
      <c r="G123" s="37"/>
      <c r="H123" s="37"/>
      <c r="I123" s="37"/>
      <c r="J123" s="37"/>
      <c r="K123" s="37"/>
      <c r="L123" s="54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2" customFormat="1" ht="16.5" customHeight="1">
      <c r="A124" s="37"/>
      <c r="B124" s="38"/>
      <c r="C124" s="37"/>
      <c r="D124" s="37"/>
      <c r="E124" s="121" t="str">
        <f>E7</f>
        <v>Stavební úpravy soc. zázemí UHK, fak.informatiky a managementu</v>
      </c>
      <c r="F124" s="31"/>
      <c r="G124" s="31"/>
      <c r="H124" s="31"/>
      <c r="I124" s="37"/>
      <c r="J124" s="37"/>
      <c r="K124" s="37"/>
      <c r="L124" s="54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="2" customFormat="1" ht="12" customHeight="1">
      <c r="A125" s="37"/>
      <c r="B125" s="38"/>
      <c r="C125" s="31" t="s">
        <v>104</v>
      </c>
      <c r="D125" s="37"/>
      <c r="E125" s="37"/>
      <c r="F125" s="37"/>
      <c r="G125" s="37"/>
      <c r="H125" s="37"/>
      <c r="I125" s="37"/>
      <c r="J125" s="37"/>
      <c r="K125" s="37"/>
      <c r="L125" s="54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="2" customFormat="1" ht="16.5" customHeight="1">
      <c r="A126" s="37"/>
      <c r="B126" s="38"/>
      <c r="C126" s="37"/>
      <c r="D126" s="37"/>
      <c r="E126" s="66" t="str">
        <f>E9</f>
        <v>11 - Kompletní modernizace sociálního zázemí m.č. 11-15</v>
      </c>
      <c r="F126" s="37"/>
      <c r="G126" s="37"/>
      <c r="H126" s="37"/>
      <c r="I126" s="37"/>
      <c r="J126" s="37"/>
      <c r="K126" s="37"/>
      <c r="L126" s="54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="2" customFormat="1" ht="6.96" customHeight="1">
      <c r="A127" s="37"/>
      <c r="B127" s="38"/>
      <c r="C127" s="37"/>
      <c r="D127" s="37"/>
      <c r="E127" s="37"/>
      <c r="F127" s="37"/>
      <c r="G127" s="37"/>
      <c r="H127" s="37"/>
      <c r="I127" s="37"/>
      <c r="J127" s="37"/>
      <c r="K127" s="37"/>
      <c r="L127" s="54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="2" customFormat="1" ht="12" customHeight="1">
      <c r="A128" s="37"/>
      <c r="B128" s="38"/>
      <c r="C128" s="31" t="s">
        <v>21</v>
      </c>
      <c r="D128" s="37"/>
      <c r="E128" s="37"/>
      <c r="F128" s="26" t="str">
        <f>F12</f>
        <v>Hradec Králové</v>
      </c>
      <c r="G128" s="37"/>
      <c r="H128" s="37"/>
      <c r="I128" s="31" t="s">
        <v>23</v>
      </c>
      <c r="J128" s="68" t="str">
        <f>IF(J12="","",J12)</f>
        <v>1. 11. 2021</v>
      </c>
      <c r="K128" s="37"/>
      <c r="L128" s="54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="2" customFormat="1" ht="6.96" customHeight="1">
      <c r="A129" s="37"/>
      <c r="B129" s="38"/>
      <c r="C129" s="37"/>
      <c r="D129" s="37"/>
      <c r="E129" s="37"/>
      <c r="F129" s="37"/>
      <c r="G129" s="37"/>
      <c r="H129" s="37"/>
      <c r="I129" s="37"/>
      <c r="J129" s="37"/>
      <c r="K129" s="37"/>
      <c r="L129" s="54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="2" customFormat="1" ht="40.05" customHeight="1">
      <c r="A130" s="37"/>
      <c r="B130" s="38"/>
      <c r="C130" s="31" t="s">
        <v>25</v>
      </c>
      <c r="D130" s="37"/>
      <c r="E130" s="37"/>
      <c r="F130" s="26" t="str">
        <f>E15</f>
        <v>UHK- Hradecká 1249/6, 500 03 Hradec Králové</v>
      </c>
      <c r="G130" s="37"/>
      <c r="H130" s="37"/>
      <c r="I130" s="31" t="s">
        <v>31</v>
      </c>
      <c r="J130" s="35" t="str">
        <f>E21</f>
        <v>Gebas atelier architects, Hradec Králové</v>
      </c>
      <c r="K130" s="37"/>
      <c r="L130" s="54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="2" customFormat="1" ht="15.15" customHeight="1">
      <c r="A131" s="37"/>
      <c r="B131" s="38"/>
      <c r="C131" s="31" t="s">
        <v>29</v>
      </c>
      <c r="D131" s="37"/>
      <c r="E131" s="37"/>
      <c r="F131" s="26" t="str">
        <f>IF(E18="","",E18)</f>
        <v>Vyplň údaj</v>
      </c>
      <c r="G131" s="37"/>
      <c r="H131" s="37"/>
      <c r="I131" s="31" t="s">
        <v>34</v>
      </c>
      <c r="J131" s="35" t="str">
        <f>E24</f>
        <v>ing. V. Švehla</v>
      </c>
      <c r="K131" s="37"/>
      <c r="L131" s="54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="2" customFormat="1" ht="10.32" customHeight="1">
      <c r="A132" s="37"/>
      <c r="B132" s="38"/>
      <c r="C132" s="37"/>
      <c r="D132" s="37"/>
      <c r="E132" s="37"/>
      <c r="F132" s="37"/>
      <c r="G132" s="37"/>
      <c r="H132" s="37"/>
      <c r="I132" s="37"/>
      <c r="J132" s="37"/>
      <c r="K132" s="37"/>
      <c r="L132" s="54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="11" customFormat="1" ht="29.28" customHeight="1">
      <c r="A133" s="148"/>
      <c r="B133" s="149"/>
      <c r="C133" s="150" t="s">
        <v>130</v>
      </c>
      <c r="D133" s="151" t="s">
        <v>62</v>
      </c>
      <c r="E133" s="151" t="s">
        <v>58</v>
      </c>
      <c r="F133" s="151" t="s">
        <v>59</v>
      </c>
      <c r="G133" s="151" t="s">
        <v>131</v>
      </c>
      <c r="H133" s="151" t="s">
        <v>132</v>
      </c>
      <c r="I133" s="151" t="s">
        <v>133</v>
      </c>
      <c r="J133" s="151" t="s">
        <v>108</v>
      </c>
      <c r="K133" s="152" t="s">
        <v>134</v>
      </c>
      <c r="L133" s="153"/>
      <c r="M133" s="85" t="s">
        <v>1</v>
      </c>
      <c r="N133" s="86" t="s">
        <v>41</v>
      </c>
      <c r="O133" s="86" t="s">
        <v>135</v>
      </c>
      <c r="P133" s="86" t="s">
        <v>136</v>
      </c>
      <c r="Q133" s="86" t="s">
        <v>137</v>
      </c>
      <c r="R133" s="86" t="s">
        <v>138</v>
      </c>
      <c r="S133" s="86" t="s">
        <v>139</v>
      </c>
      <c r="T133" s="87" t="s">
        <v>140</v>
      </c>
      <c r="U133" s="148"/>
      <c r="V133" s="148"/>
      <c r="W133" s="148"/>
      <c r="X133" s="148"/>
      <c r="Y133" s="148"/>
      <c r="Z133" s="148"/>
      <c r="AA133" s="148"/>
      <c r="AB133" s="148"/>
      <c r="AC133" s="148"/>
      <c r="AD133" s="148"/>
      <c r="AE133" s="148"/>
    </row>
    <row r="134" s="2" customFormat="1" ht="22.8" customHeight="1">
      <c r="A134" s="37"/>
      <c r="B134" s="38"/>
      <c r="C134" s="92" t="s">
        <v>141</v>
      </c>
      <c r="D134" s="37"/>
      <c r="E134" s="37"/>
      <c r="F134" s="37"/>
      <c r="G134" s="37"/>
      <c r="H134" s="37"/>
      <c r="I134" s="37"/>
      <c r="J134" s="154">
        <f>BK134</f>
        <v>0</v>
      </c>
      <c r="K134" s="37"/>
      <c r="L134" s="38"/>
      <c r="M134" s="88"/>
      <c r="N134" s="72"/>
      <c r="O134" s="89"/>
      <c r="P134" s="155">
        <f>P135+P172+P499</f>
        <v>0</v>
      </c>
      <c r="Q134" s="89"/>
      <c r="R134" s="155">
        <f>R135+R172+R499</f>
        <v>6.626031704019999</v>
      </c>
      <c r="S134" s="89"/>
      <c r="T134" s="156">
        <f>T135+T172+T499</f>
        <v>10.567134750000001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8" t="s">
        <v>76</v>
      </c>
      <c r="AU134" s="18" t="s">
        <v>110</v>
      </c>
      <c r="BK134" s="157">
        <f>BK135+BK172+BK499</f>
        <v>0</v>
      </c>
    </row>
    <row r="135" s="12" customFormat="1" ht="25.92" customHeight="1">
      <c r="A135" s="12"/>
      <c r="B135" s="158"/>
      <c r="C135" s="12"/>
      <c r="D135" s="159" t="s">
        <v>76</v>
      </c>
      <c r="E135" s="160" t="s">
        <v>142</v>
      </c>
      <c r="F135" s="160" t="s">
        <v>143</v>
      </c>
      <c r="G135" s="12"/>
      <c r="H135" s="12"/>
      <c r="I135" s="161"/>
      <c r="J135" s="162">
        <f>BK135</f>
        <v>0</v>
      </c>
      <c r="K135" s="12"/>
      <c r="L135" s="158"/>
      <c r="M135" s="163"/>
      <c r="N135" s="164"/>
      <c r="O135" s="164"/>
      <c r="P135" s="165">
        <f>P136+P139+P142+P161+P169</f>
        <v>0</v>
      </c>
      <c r="Q135" s="164"/>
      <c r="R135" s="165">
        <f>R136+R139+R142+R161+R169</f>
        <v>0.47438908691999998</v>
      </c>
      <c r="S135" s="164"/>
      <c r="T135" s="166">
        <f>T136+T139+T142+T161+T169</f>
        <v>9.0755280000000003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159" t="s">
        <v>8</v>
      </c>
      <c r="AT135" s="167" t="s">
        <v>76</v>
      </c>
      <c r="AU135" s="167" t="s">
        <v>77</v>
      </c>
      <c r="AY135" s="159" t="s">
        <v>144</v>
      </c>
      <c r="BK135" s="168">
        <f>BK136+BK139+BK142+BK161+BK169</f>
        <v>0</v>
      </c>
    </row>
    <row r="136" s="12" customFormat="1" ht="22.8" customHeight="1">
      <c r="A136" s="12"/>
      <c r="B136" s="158"/>
      <c r="C136" s="12"/>
      <c r="D136" s="159" t="s">
        <v>76</v>
      </c>
      <c r="E136" s="169" t="s">
        <v>145</v>
      </c>
      <c r="F136" s="169" t="s">
        <v>146</v>
      </c>
      <c r="G136" s="12"/>
      <c r="H136" s="12"/>
      <c r="I136" s="161"/>
      <c r="J136" s="170">
        <f>BK136</f>
        <v>0</v>
      </c>
      <c r="K136" s="12"/>
      <c r="L136" s="158"/>
      <c r="M136" s="163"/>
      <c r="N136" s="164"/>
      <c r="O136" s="164"/>
      <c r="P136" s="165">
        <f>SUM(P137:P138)</f>
        <v>0</v>
      </c>
      <c r="Q136" s="164"/>
      <c r="R136" s="165">
        <f>SUM(R137:R138)</f>
        <v>0.28532000000000002</v>
      </c>
      <c r="S136" s="164"/>
      <c r="T136" s="166">
        <f>SUM(T137:T138)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159" t="s">
        <v>8</v>
      </c>
      <c r="AT136" s="167" t="s">
        <v>76</v>
      </c>
      <c r="AU136" s="167" t="s">
        <v>8</v>
      </c>
      <c r="AY136" s="159" t="s">
        <v>144</v>
      </c>
      <c r="BK136" s="168">
        <f>SUM(BK137:BK138)</f>
        <v>0</v>
      </c>
    </row>
    <row r="137" s="2" customFormat="1" ht="33" customHeight="1">
      <c r="A137" s="37"/>
      <c r="B137" s="171"/>
      <c r="C137" s="172" t="s">
        <v>8</v>
      </c>
      <c r="D137" s="172" t="s">
        <v>147</v>
      </c>
      <c r="E137" s="173" t="s">
        <v>148</v>
      </c>
      <c r="F137" s="174" t="s">
        <v>149</v>
      </c>
      <c r="G137" s="175" t="s">
        <v>150</v>
      </c>
      <c r="H137" s="176">
        <v>4</v>
      </c>
      <c r="I137" s="177"/>
      <c r="J137" s="178">
        <f>ROUND(I137*H137,0)</f>
        <v>0</v>
      </c>
      <c r="K137" s="174" t="s">
        <v>151</v>
      </c>
      <c r="L137" s="38"/>
      <c r="M137" s="179" t="s">
        <v>1</v>
      </c>
      <c r="N137" s="180" t="s">
        <v>42</v>
      </c>
      <c r="O137" s="76"/>
      <c r="P137" s="181">
        <f>O137*H137</f>
        <v>0</v>
      </c>
      <c r="Q137" s="181">
        <v>0.071330000000000005</v>
      </c>
      <c r="R137" s="181">
        <f>Q137*H137</f>
        <v>0.28532000000000002</v>
      </c>
      <c r="S137" s="181">
        <v>0</v>
      </c>
      <c r="T137" s="182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83" t="s">
        <v>152</v>
      </c>
      <c r="AT137" s="183" t="s">
        <v>147</v>
      </c>
      <c r="AU137" s="183" t="s">
        <v>86</v>
      </c>
      <c r="AY137" s="18" t="s">
        <v>144</v>
      </c>
      <c r="BE137" s="184">
        <f>IF(N137="základní",J137,0)</f>
        <v>0</v>
      </c>
      <c r="BF137" s="184">
        <f>IF(N137="snížená",J137,0)</f>
        <v>0</v>
      </c>
      <c r="BG137" s="184">
        <f>IF(N137="zákl. přenesená",J137,0)</f>
        <v>0</v>
      </c>
      <c r="BH137" s="184">
        <f>IF(N137="sníž. přenesená",J137,0)</f>
        <v>0</v>
      </c>
      <c r="BI137" s="184">
        <f>IF(N137="nulová",J137,0)</f>
        <v>0</v>
      </c>
      <c r="BJ137" s="18" t="s">
        <v>8</v>
      </c>
      <c r="BK137" s="184">
        <f>ROUND(I137*H137,0)</f>
        <v>0</v>
      </c>
      <c r="BL137" s="18" t="s">
        <v>152</v>
      </c>
      <c r="BM137" s="183" t="s">
        <v>153</v>
      </c>
    </row>
    <row r="138" s="13" customFormat="1">
      <c r="A138" s="13"/>
      <c r="B138" s="185"/>
      <c r="C138" s="13"/>
      <c r="D138" s="186" t="s">
        <v>154</v>
      </c>
      <c r="E138" s="187" t="s">
        <v>1</v>
      </c>
      <c r="F138" s="188" t="s">
        <v>155</v>
      </c>
      <c r="G138" s="13"/>
      <c r="H138" s="189">
        <v>4</v>
      </c>
      <c r="I138" s="190"/>
      <c r="J138" s="13"/>
      <c r="K138" s="13"/>
      <c r="L138" s="185"/>
      <c r="M138" s="191"/>
      <c r="N138" s="192"/>
      <c r="O138" s="192"/>
      <c r="P138" s="192"/>
      <c r="Q138" s="192"/>
      <c r="R138" s="192"/>
      <c r="S138" s="192"/>
      <c r="T138" s="19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87" t="s">
        <v>154</v>
      </c>
      <c r="AU138" s="187" t="s">
        <v>86</v>
      </c>
      <c r="AV138" s="13" t="s">
        <v>86</v>
      </c>
      <c r="AW138" s="13" t="s">
        <v>33</v>
      </c>
      <c r="AX138" s="13" t="s">
        <v>8</v>
      </c>
      <c r="AY138" s="187" t="s">
        <v>144</v>
      </c>
    </row>
    <row r="139" s="12" customFormat="1" ht="22.8" customHeight="1">
      <c r="A139" s="12"/>
      <c r="B139" s="158"/>
      <c r="C139" s="12"/>
      <c r="D139" s="159" t="s">
        <v>76</v>
      </c>
      <c r="E139" s="169" t="s">
        <v>156</v>
      </c>
      <c r="F139" s="169" t="s">
        <v>157</v>
      </c>
      <c r="G139" s="12"/>
      <c r="H139" s="12"/>
      <c r="I139" s="161"/>
      <c r="J139" s="170">
        <f>BK139</f>
        <v>0</v>
      </c>
      <c r="K139" s="12"/>
      <c r="L139" s="158"/>
      <c r="M139" s="163"/>
      <c r="N139" s="164"/>
      <c r="O139" s="164"/>
      <c r="P139" s="165">
        <f>SUM(P140:P141)</f>
        <v>0</v>
      </c>
      <c r="Q139" s="164"/>
      <c r="R139" s="165">
        <f>SUM(R140:R141)</f>
        <v>0.185997</v>
      </c>
      <c r="S139" s="164"/>
      <c r="T139" s="166">
        <f>SUM(T140:T141)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159" t="s">
        <v>8</v>
      </c>
      <c r="AT139" s="167" t="s">
        <v>76</v>
      </c>
      <c r="AU139" s="167" t="s">
        <v>8</v>
      </c>
      <c r="AY139" s="159" t="s">
        <v>144</v>
      </c>
      <c r="BK139" s="168">
        <f>SUM(BK140:BK141)</f>
        <v>0</v>
      </c>
    </row>
    <row r="140" s="2" customFormat="1" ht="24.15" customHeight="1">
      <c r="A140" s="37"/>
      <c r="B140" s="171"/>
      <c r="C140" s="172" t="s">
        <v>86</v>
      </c>
      <c r="D140" s="172" t="s">
        <v>147</v>
      </c>
      <c r="E140" s="173" t="s">
        <v>158</v>
      </c>
      <c r="F140" s="174" t="s">
        <v>159</v>
      </c>
      <c r="G140" s="175" t="s">
        <v>150</v>
      </c>
      <c r="H140" s="176">
        <v>18.234999999999999</v>
      </c>
      <c r="I140" s="177"/>
      <c r="J140" s="178">
        <f>ROUND(I140*H140,0)</f>
        <v>0</v>
      </c>
      <c r="K140" s="174" t="s">
        <v>151</v>
      </c>
      <c r="L140" s="38"/>
      <c r="M140" s="179" t="s">
        <v>1</v>
      </c>
      <c r="N140" s="180" t="s">
        <v>42</v>
      </c>
      <c r="O140" s="76"/>
      <c r="P140" s="181">
        <f>O140*H140</f>
        <v>0</v>
      </c>
      <c r="Q140" s="181">
        <v>0.010200000000000001</v>
      </c>
      <c r="R140" s="181">
        <f>Q140*H140</f>
        <v>0.185997</v>
      </c>
      <c r="S140" s="181">
        <v>0</v>
      </c>
      <c r="T140" s="182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83" t="s">
        <v>152</v>
      </c>
      <c r="AT140" s="183" t="s">
        <v>147</v>
      </c>
      <c r="AU140" s="183" t="s">
        <v>86</v>
      </c>
      <c r="AY140" s="18" t="s">
        <v>144</v>
      </c>
      <c r="BE140" s="184">
        <f>IF(N140="základní",J140,0)</f>
        <v>0</v>
      </c>
      <c r="BF140" s="184">
        <f>IF(N140="snížená",J140,0)</f>
        <v>0</v>
      </c>
      <c r="BG140" s="184">
        <f>IF(N140="zákl. přenesená",J140,0)</f>
        <v>0</v>
      </c>
      <c r="BH140" s="184">
        <f>IF(N140="sníž. přenesená",J140,0)</f>
        <v>0</v>
      </c>
      <c r="BI140" s="184">
        <f>IF(N140="nulová",J140,0)</f>
        <v>0</v>
      </c>
      <c r="BJ140" s="18" t="s">
        <v>8</v>
      </c>
      <c r="BK140" s="184">
        <f>ROUND(I140*H140,0)</f>
        <v>0</v>
      </c>
      <c r="BL140" s="18" t="s">
        <v>152</v>
      </c>
      <c r="BM140" s="183" t="s">
        <v>160</v>
      </c>
    </row>
    <row r="141" s="13" customFormat="1">
      <c r="A141" s="13"/>
      <c r="B141" s="185"/>
      <c r="C141" s="13"/>
      <c r="D141" s="186" t="s">
        <v>154</v>
      </c>
      <c r="E141" s="187" t="s">
        <v>1</v>
      </c>
      <c r="F141" s="188" t="s">
        <v>95</v>
      </c>
      <c r="G141" s="13"/>
      <c r="H141" s="189">
        <v>18.234999999999999</v>
      </c>
      <c r="I141" s="190"/>
      <c r="J141" s="13"/>
      <c r="K141" s="13"/>
      <c r="L141" s="185"/>
      <c r="M141" s="191"/>
      <c r="N141" s="192"/>
      <c r="O141" s="192"/>
      <c r="P141" s="192"/>
      <c r="Q141" s="192"/>
      <c r="R141" s="192"/>
      <c r="S141" s="192"/>
      <c r="T141" s="19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87" t="s">
        <v>154</v>
      </c>
      <c r="AU141" s="187" t="s">
        <v>86</v>
      </c>
      <c r="AV141" s="13" t="s">
        <v>86</v>
      </c>
      <c r="AW141" s="13" t="s">
        <v>33</v>
      </c>
      <c r="AX141" s="13" t="s">
        <v>8</v>
      </c>
      <c r="AY141" s="187" t="s">
        <v>144</v>
      </c>
    </row>
    <row r="142" s="12" customFormat="1" ht="22.8" customHeight="1">
      <c r="A142" s="12"/>
      <c r="B142" s="158"/>
      <c r="C142" s="12"/>
      <c r="D142" s="159" t="s">
        <v>76</v>
      </c>
      <c r="E142" s="169" t="s">
        <v>161</v>
      </c>
      <c r="F142" s="169" t="s">
        <v>162</v>
      </c>
      <c r="G142" s="12"/>
      <c r="H142" s="12"/>
      <c r="I142" s="161"/>
      <c r="J142" s="170">
        <f>BK142</f>
        <v>0</v>
      </c>
      <c r="K142" s="12"/>
      <c r="L142" s="158"/>
      <c r="M142" s="163"/>
      <c r="N142" s="164"/>
      <c r="O142" s="164"/>
      <c r="P142" s="165">
        <f>SUM(P143:P160)</f>
        <v>0</v>
      </c>
      <c r="Q142" s="164"/>
      <c r="R142" s="165">
        <f>SUM(R143:R160)</f>
        <v>0.0030720869199999997</v>
      </c>
      <c r="S142" s="164"/>
      <c r="T142" s="166">
        <f>SUM(T143:T160)</f>
        <v>9.0755280000000003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59" t="s">
        <v>8</v>
      </c>
      <c r="AT142" s="167" t="s">
        <v>76</v>
      </c>
      <c r="AU142" s="167" t="s">
        <v>8</v>
      </c>
      <c r="AY142" s="159" t="s">
        <v>144</v>
      </c>
      <c r="BK142" s="168">
        <f>SUM(BK143:BK160)</f>
        <v>0</v>
      </c>
    </row>
    <row r="143" s="2" customFormat="1" ht="33" customHeight="1">
      <c r="A143" s="37"/>
      <c r="B143" s="171"/>
      <c r="C143" s="172" t="s">
        <v>145</v>
      </c>
      <c r="D143" s="172" t="s">
        <v>147</v>
      </c>
      <c r="E143" s="173" t="s">
        <v>163</v>
      </c>
      <c r="F143" s="174" t="s">
        <v>164</v>
      </c>
      <c r="G143" s="175" t="s">
        <v>150</v>
      </c>
      <c r="H143" s="176">
        <v>18.234999999999999</v>
      </c>
      <c r="I143" s="177"/>
      <c r="J143" s="178">
        <f>ROUND(I143*H143,0)</f>
        <v>0</v>
      </c>
      <c r="K143" s="174" t="s">
        <v>151</v>
      </c>
      <c r="L143" s="38"/>
      <c r="M143" s="179" t="s">
        <v>1</v>
      </c>
      <c r="N143" s="180" t="s">
        <v>42</v>
      </c>
      <c r="O143" s="76"/>
      <c r="P143" s="181">
        <f>O143*H143</f>
        <v>0</v>
      </c>
      <c r="Q143" s="181">
        <v>0.00012999999999999999</v>
      </c>
      <c r="R143" s="181">
        <f>Q143*H143</f>
        <v>0.0023705499999999999</v>
      </c>
      <c r="S143" s="181">
        <v>0</v>
      </c>
      <c r="T143" s="182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183" t="s">
        <v>152</v>
      </c>
      <c r="AT143" s="183" t="s">
        <v>147</v>
      </c>
      <c r="AU143" s="183" t="s">
        <v>86</v>
      </c>
      <c r="AY143" s="18" t="s">
        <v>144</v>
      </c>
      <c r="BE143" s="184">
        <f>IF(N143="základní",J143,0)</f>
        <v>0</v>
      </c>
      <c r="BF143" s="184">
        <f>IF(N143="snížená",J143,0)</f>
        <v>0</v>
      </c>
      <c r="BG143" s="184">
        <f>IF(N143="zákl. přenesená",J143,0)</f>
        <v>0</v>
      </c>
      <c r="BH143" s="184">
        <f>IF(N143="sníž. přenesená",J143,0)</f>
        <v>0</v>
      </c>
      <c r="BI143" s="184">
        <f>IF(N143="nulová",J143,0)</f>
        <v>0</v>
      </c>
      <c r="BJ143" s="18" t="s">
        <v>8</v>
      </c>
      <c r="BK143" s="184">
        <f>ROUND(I143*H143,0)</f>
        <v>0</v>
      </c>
      <c r="BL143" s="18" t="s">
        <v>152</v>
      </c>
      <c r="BM143" s="183" t="s">
        <v>156</v>
      </c>
    </row>
    <row r="144" s="13" customFormat="1">
      <c r="A144" s="13"/>
      <c r="B144" s="185"/>
      <c r="C144" s="13"/>
      <c r="D144" s="186" t="s">
        <v>154</v>
      </c>
      <c r="E144" s="187" t="s">
        <v>1</v>
      </c>
      <c r="F144" s="188" t="s">
        <v>95</v>
      </c>
      <c r="G144" s="13"/>
      <c r="H144" s="189">
        <v>18.234999999999999</v>
      </c>
      <c r="I144" s="190"/>
      <c r="J144" s="13"/>
      <c r="K144" s="13"/>
      <c r="L144" s="185"/>
      <c r="M144" s="191"/>
      <c r="N144" s="192"/>
      <c r="O144" s="192"/>
      <c r="P144" s="192"/>
      <c r="Q144" s="192"/>
      <c r="R144" s="192"/>
      <c r="S144" s="192"/>
      <c r="T144" s="19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87" t="s">
        <v>154</v>
      </c>
      <c r="AU144" s="187" t="s">
        <v>86</v>
      </c>
      <c r="AV144" s="13" t="s">
        <v>86</v>
      </c>
      <c r="AW144" s="13" t="s">
        <v>33</v>
      </c>
      <c r="AX144" s="13" t="s">
        <v>8</v>
      </c>
      <c r="AY144" s="187" t="s">
        <v>144</v>
      </c>
    </row>
    <row r="145" s="2" customFormat="1" ht="24.15" customHeight="1">
      <c r="A145" s="37"/>
      <c r="B145" s="171"/>
      <c r="C145" s="172" t="s">
        <v>152</v>
      </c>
      <c r="D145" s="172" t="s">
        <v>147</v>
      </c>
      <c r="E145" s="173" t="s">
        <v>165</v>
      </c>
      <c r="F145" s="174" t="s">
        <v>166</v>
      </c>
      <c r="G145" s="175" t="s">
        <v>150</v>
      </c>
      <c r="H145" s="176">
        <v>18.234999999999999</v>
      </c>
      <c r="I145" s="177"/>
      <c r="J145" s="178">
        <f>ROUND(I145*H145,0)</f>
        <v>0</v>
      </c>
      <c r="K145" s="174" t="s">
        <v>151</v>
      </c>
      <c r="L145" s="38"/>
      <c r="M145" s="179" t="s">
        <v>1</v>
      </c>
      <c r="N145" s="180" t="s">
        <v>42</v>
      </c>
      <c r="O145" s="76"/>
      <c r="P145" s="181">
        <f>O145*H145</f>
        <v>0</v>
      </c>
      <c r="Q145" s="181">
        <v>3.4999999999999997E-05</v>
      </c>
      <c r="R145" s="181">
        <f>Q145*H145</f>
        <v>0.00063822499999999997</v>
      </c>
      <c r="S145" s="181">
        <v>0</v>
      </c>
      <c r="T145" s="182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83" t="s">
        <v>152</v>
      </c>
      <c r="AT145" s="183" t="s">
        <v>147</v>
      </c>
      <c r="AU145" s="183" t="s">
        <v>86</v>
      </c>
      <c r="AY145" s="18" t="s">
        <v>144</v>
      </c>
      <c r="BE145" s="184">
        <f>IF(N145="základní",J145,0)</f>
        <v>0</v>
      </c>
      <c r="BF145" s="184">
        <f>IF(N145="snížená",J145,0)</f>
        <v>0</v>
      </c>
      <c r="BG145" s="184">
        <f>IF(N145="zákl. přenesená",J145,0)</f>
        <v>0</v>
      </c>
      <c r="BH145" s="184">
        <f>IF(N145="sníž. přenesená",J145,0)</f>
        <v>0</v>
      </c>
      <c r="BI145" s="184">
        <f>IF(N145="nulová",J145,0)</f>
        <v>0</v>
      </c>
      <c r="BJ145" s="18" t="s">
        <v>8</v>
      </c>
      <c r="BK145" s="184">
        <f>ROUND(I145*H145,0)</f>
        <v>0</v>
      </c>
      <c r="BL145" s="18" t="s">
        <v>152</v>
      </c>
      <c r="BM145" s="183" t="s">
        <v>167</v>
      </c>
    </row>
    <row r="146" s="13" customFormat="1">
      <c r="A146" s="13"/>
      <c r="B146" s="185"/>
      <c r="C146" s="13"/>
      <c r="D146" s="186" t="s">
        <v>154</v>
      </c>
      <c r="E146" s="187" t="s">
        <v>1</v>
      </c>
      <c r="F146" s="188" t="s">
        <v>95</v>
      </c>
      <c r="G146" s="13"/>
      <c r="H146" s="189">
        <v>18.234999999999999</v>
      </c>
      <c r="I146" s="190"/>
      <c r="J146" s="13"/>
      <c r="K146" s="13"/>
      <c r="L146" s="185"/>
      <c r="M146" s="191"/>
      <c r="N146" s="192"/>
      <c r="O146" s="192"/>
      <c r="P146" s="192"/>
      <c r="Q146" s="192"/>
      <c r="R146" s="192"/>
      <c r="S146" s="192"/>
      <c r="T146" s="19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87" t="s">
        <v>154</v>
      </c>
      <c r="AU146" s="187" t="s">
        <v>86</v>
      </c>
      <c r="AV146" s="13" t="s">
        <v>86</v>
      </c>
      <c r="AW146" s="13" t="s">
        <v>33</v>
      </c>
      <c r="AX146" s="13" t="s">
        <v>8</v>
      </c>
      <c r="AY146" s="187" t="s">
        <v>144</v>
      </c>
    </row>
    <row r="147" s="2" customFormat="1" ht="21.75" customHeight="1">
      <c r="A147" s="37"/>
      <c r="B147" s="171"/>
      <c r="C147" s="172" t="s">
        <v>168</v>
      </c>
      <c r="D147" s="172" t="s">
        <v>147</v>
      </c>
      <c r="E147" s="173" t="s">
        <v>169</v>
      </c>
      <c r="F147" s="174" t="s">
        <v>170</v>
      </c>
      <c r="G147" s="175" t="s">
        <v>150</v>
      </c>
      <c r="H147" s="176">
        <v>18.234999999999999</v>
      </c>
      <c r="I147" s="177"/>
      <c r="J147" s="178">
        <f>ROUND(I147*H147,0)</f>
        <v>0</v>
      </c>
      <c r="K147" s="174" t="s">
        <v>151</v>
      </c>
      <c r="L147" s="38"/>
      <c r="M147" s="179" t="s">
        <v>1</v>
      </c>
      <c r="N147" s="180" t="s">
        <v>42</v>
      </c>
      <c r="O147" s="76"/>
      <c r="P147" s="181">
        <f>O147*H147</f>
        <v>0</v>
      </c>
      <c r="Q147" s="181">
        <v>3.472E-06</v>
      </c>
      <c r="R147" s="181">
        <f>Q147*H147</f>
        <v>6.3311920000000001E-05</v>
      </c>
      <c r="S147" s="181">
        <v>0</v>
      </c>
      <c r="T147" s="182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83" t="s">
        <v>152</v>
      </c>
      <c r="AT147" s="183" t="s">
        <v>147</v>
      </c>
      <c r="AU147" s="183" t="s">
        <v>86</v>
      </c>
      <c r="AY147" s="18" t="s">
        <v>144</v>
      </c>
      <c r="BE147" s="184">
        <f>IF(N147="základní",J147,0)</f>
        <v>0</v>
      </c>
      <c r="BF147" s="184">
        <f>IF(N147="snížená",J147,0)</f>
        <v>0</v>
      </c>
      <c r="BG147" s="184">
        <f>IF(N147="zákl. přenesená",J147,0)</f>
        <v>0</v>
      </c>
      <c r="BH147" s="184">
        <f>IF(N147="sníž. přenesená",J147,0)</f>
        <v>0</v>
      </c>
      <c r="BI147" s="184">
        <f>IF(N147="nulová",J147,0)</f>
        <v>0</v>
      </c>
      <c r="BJ147" s="18" t="s">
        <v>8</v>
      </c>
      <c r="BK147" s="184">
        <f>ROUND(I147*H147,0)</f>
        <v>0</v>
      </c>
      <c r="BL147" s="18" t="s">
        <v>152</v>
      </c>
      <c r="BM147" s="183" t="s">
        <v>171</v>
      </c>
    </row>
    <row r="148" s="13" customFormat="1">
      <c r="A148" s="13"/>
      <c r="B148" s="185"/>
      <c r="C148" s="13"/>
      <c r="D148" s="186" t="s">
        <v>154</v>
      </c>
      <c r="E148" s="187" t="s">
        <v>1</v>
      </c>
      <c r="F148" s="188" t="s">
        <v>95</v>
      </c>
      <c r="G148" s="13"/>
      <c r="H148" s="189">
        <v>18.234999999999999</v>
      </c>
      <c r="I148" s="190"/>
      <c r="J148" s="13"/>
      <c r="K148" s="13"/>
      <c r="L148" s="185"/>
      <c r="M148" s="191"/>
      <c r="N148" s="192"/>
      <c r="O148" s="192"/>
      <c r="P148" s="192"/>
      <c r="Q148" s="192"/>
      <c r="R148" s="192"/>
      <c r="S148" s="192"/>
      <c r="T148" s="19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87" t="s">
        <v>154</v>
      </c>
      <c r="AU148" s="187" t="s">
        <v>86</v>
      </c>
      <c r="AV148" s="13" t="s">
        <v>86</v>
      </c>
      <c r="AW148" s="13" t="s">
        <v>33</v>
      </c>
      <c r="AX148" s="13" t="s">
        <v>8</v>
      </c>
      <c r="AY148" s="187" t="s">
        <v>144</v>
      </c>
    </row>
    <row r="149" s="2" customFormat="1" ht="24.15" customHeight="1">
      <c r="A149" s="37"/>
      <c r="B149" s="171"/>
      <c r="C149" s="172" t="s">
        <v>156</v>
      </c>
      <c r="D149" s="172" t="s">
        <v>147</v>
      </c>
      <c r="E149" s="173" t="s">
        <v>172</v>
      </c>
      <c r="F149" s="174" t="s">
        <v>173</v>
      </c>
      <c r="G149" s="175" t="s">
        <v>150</v>
      </c>
      <c r="H149" s="176">
        <v>18.234999999999999</v>
      </c>
      <c r="I149" s="177"/>
      <c r="J149" s="178">
        <f>ROUND(I149*H149,0)</f>
        <v>0</v>
      </c>
      <c r="K149" s="174" t="s">
        <v>151</v>
      </c>
      <c r="L149" s="38"/>
      <c r="M149" s="179" t="s">
        <v>1</v>
      </c>
      <c r="N149" s="180" t="s">
        <v>42</v>
      </c>
      <c r="O149" s="76"/>
      <c r="P149" s="181">
        <f>O149*H149</f>
        <v>0</v>
      </c>
      <c r="Q149" s="181">
        <v>0</v>
      </c>
      <c r="R149" s="181">
        <f>Q149*H149</f>
        <v>0</v>
      </c>
      <c r="S149" s="181">
        <v>0.057000000000000002</v>
      </c>
      <c r="T149" s="182">
        <f>S149*H149</f>
        <v>1.0393950000000001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83" t="s">
        <v>152</v>
      </c>
      <c r="AT149" s="183" t="s">
        <v>147</v>
      </c>
      <c r="AU149" s="183" t="s">
        <v>86</v>
      </c>
      <c r="AY149" s="18" t="s">
        <v>144</v>
      </c>
      <c r="BE149" s="184">
        <f>IF(N149="základní",J149,0)</f>
        <v>0</v>
      </c>
      <c r="BF149" s="184">
        <f>IF(N149="snížená",J149,0)</f>
        <v>0</v>
      </c>
      <c r="BG149" s="184">
        <f>IF(N149="zákl. přenesená",J149,0)</f>
        <v>0</v>
      </c>
      <c r="BH149" s="184">
        <f>IF(N149="sníž. přenesená",J149,0)</f>
        <v>0</v>
      </c>
      <c r="BI149" s="184">
        <f>IF(N149="nulová",J149,0)</f>
        <v>0</v>
      </c>
      <c r="BJ149" s="18" t="s">
        <v>8</v>
      </c>
      <c r="BK149" s="184">
        <f>ROUND(I149*H149,0)</f>
        <v>0</v>
      </c>
      <c r="BL149" s="18" t="s">
        <v>152</v>
      </c>
      <c r="BM149" s="183" t="s">
        <v>174</v>
      </c>
    </row>
    <row r="150" s="13" customFormat="1">
      <c r="A150" s="13"/>
      <c r="B150" s="185"/>
      <c r="C150" s="13"/>
      <c r="D150" s="186" t="s">
        <v>154</v>
      </c>
      <c r="E150" s="187" t="s">
        <v>1</v>
      </c>
      <c r="F150" s="188" t="s">
        <v>95</v>
      </c>
      <c r="G150" s="13"/>
      <c r="H150" s="189">
        <v>18.234999999999999</v>
      </c>
      <c r="I150" s="190"/>
      <c r="J150" s="13"/>
      <c r="K150" s="13"/>
      <c r="L150" s="185"/>
      <c r="M150" s="191"/>
      <c r="N150" s="192"/>
      <c r="O150" s="192"/>
      <c r="P150" s="192"/>
      <c r="Q150" s="192"/>
      <c r="R150" s="192"/>
      <c r="S150" s="192"/>
      <c r="T150" s="19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87" t="s">
        <v>154</v>
      </c>
      <c r="AU150" s="187" t="s">
        <v>86</v>
      </c>
      <c r="AV150" s="13" t="s">
        <v>86</v>
      </c>
      <c r="AW150" s="13" t="s">
        <v>33</v>
      </c>
      <c r="AX150" s="13" t="s">
        <v>8</v>
      </c>
      <c r="AY150" s="187" t="s">
        <v>144</v>
      </c>
    </row>
    <row r="151" s="2" customFormat="1" ht="21.75" customHeight="1">
      <c r="A151" s="37"/>
      <c r="B151" s="171"/>
      <c r="C151" s="172" t="s">
        <v>175</v>
      </c>
      <c r="D151" s="172" t="s">
        <v>147</v>
      </c>
      <c r="E151" s="173" t="s">
        <v>176</v>
      </c>
      <c r="F151" s="174" t="s">
        <v>177</v>
      </c>
      <c r="G151" s="175" t="s">
        <v>150</v>
      </c>
      <c r="H151" s="176">
        <v>7.4000000000000004</v>
      </c>
      <c r="I151" s="177"/>
      <c r="J151" s="178">
        <f>ROUND(I151*H151,0)</f>
        <v>0</v>
      </c>
      <c r="K151" s="174" t="s">
        <v>151</v>
      </c>
      <c r="L151" s="38"/>
      <c r="M151" s="179" t="s">
        <v>1</v>
      </c>
      <c r="N151" s="180" t="s">
        <v>42</v>
      </c>
      <c r="O151" s="76"/>
      <c r="P151" s="181">
        <f>O151*H151</f>
        <v>0</v>
      </c>
      <c r="Q151" s="181">
        <v>0</v>
      </c>
      <c r="R151" s="181">
        <f>Q151*H151</f>
        <v>0</v>
      </c>
      <c r="S151" s="181">
        <v>0.087999999999999995</v>
      </c>
      <c r="T151" s="182">
        <f>S151*H151</f>
        <v>0.6512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83" t="s">
        <v>152</v>
      </c>
      <c r="AT151" s="183" t="s">
        <v>147</v>
      </c>
      <c r="AU151" s="183" t="s">
        <v>86</v>
      </c>
      <c r="AY151" s="18" t="s">
        <v>144</v>
      </c>
      <c r="BE151" s="184">
        <f>IF(N151="základní",J151,0)</f>
        <v>0</v>
      </c>
      <c r="BF151" s="184">
        <f>IF(N151="snížená",J151,0)</f>
        <v>0</v>
      </c>
      <c r="BG151" s="184">
        <f>IF(N151="zákl. přenesená",J151,0)</f>
        <v>0</v>
      </c>
      <c r="BH151" s="184">
        <f>IF(N151="sníž. přenesená",J151,0)</f>
        <v>0</v>
      </c>
      <c r="BI151" s="184">
        <f>IF(N151="nulová",J151,0)</f>
        <v>0</v>
      </c>
      <c r="BJ151" s="18" t="s">
        <v>8</v>
      </c>
      <c r="BK151" s="184">
        <f>ROUND(I151*H151,0)</f>
        <v>0</v>
      </c>
      <c r="BL151" s="18" t="s">
        <v>152</v>
      </c>
      <c r="BM151" s="183" t="s">
        <v>178</v>
      </c>
    </row>
    <row r="152" s="13" customFormat="1">
      <c r="A152" s="13"/>
      <c r="B152" s="185"/>
      <c r="C152" s="13"/>
      <c r="D152" s="186" t="s">
        <v>154</v>
      </c>
      <c r="E152" s="187" t="s">
        <v>1</v>
      </c>
      <c r="F152" s="188" t="s">
        <v>179</v>
      </c>
      <c r="G152" s="13"/>
      <c r="H152" s="189">
        <v>5.5999999999999996</v>
      </c>
      <c r="I152" s="190"/>
      <c r="J152" s="13"/>
      <c r="K152" s="13"/>
      <c r="L152" s="185"/>
      <c r="M152" s="191"/>
      <c r="N152" s="192"/>
      <c r="O152" s="192"/>
      <c r="P152" s="192"/>
      <c r="Q152" s="192"/>
      <c r="R152" s="192"/>
      <c r="S152" s="192"/>
      <c r="T152" s="19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87" t="s">
        <v>154</v>
      </c>
      <c r="AU152" s="187" t="s">
        <v>86</v>
      </c>
      <c r="AV152" s="13" t="s">
        <v>86</v>
      </c>
      <c r="AW152" s="13" t="s">
        <v>33</v>
      </c>
      <c r="AX152" s="13" t="s">
        <v>77</v>
      </c>
      <c r="AY152" s="187" t="s">
        <v>144</v>
      </c>
    </row>
    <row r="153" s="13" customFormat="1">
      <c r="A153" s="13"/>
      <c r="B153" s="185"/>
      <c r="C153" s="13"/>
      <c r="D153" s="186" t="s">
        <v>154</v>
      </c>
      <c r="E153" s="187" t="s">
        <v>1</v>
      </c>
      <c r="F153" s="188" t="s">
        <v>180</v>
      </c>
      <c r="G153" s="13"/>
      <c r="H153" s="189">
        <v>1.8</v>
      </c>
      <c r="I153" s="190"/>
      <c r="J153" s="13"/>
      <c r="K153" s="13"/>
      <c r="L153" s="185"/>
      <c r="M153" s="191"/>
      <c r="N153" s="192"/>
      <c r="O153" s="192"/>
      <c r="P153" s="192"/>
      <c r="Q153" s="192"/>
      <c r="R153" s="192"/>
      <c r="S153" s="192"/>
      <c r="T153" s="19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87" t="s">
        <v>154</v>
      </c>
      <c r="AU153" s="187" t="s">
        <v>86</v>
      </c>
      <c r="AV153" s="13" t="s">
        <v>86</v>
      </c>
      <c r="AW153" s="13" t="s">
        <v>33</v>
      </c>
      <c r="AX153" s="13" t="s">
        <v>77</v>
      </c>
      <c r="AY153" s="187" t="s">
        <v>144</v>
      </c>
    </row>
    <row r="154" s="14" customFormat="1">
      <c r="A154" s="14"/>
      <c r="B154" s="194"/>
      <c r="C154" s="14"/>
      <c r="D154" s="186" t="s">
        <v>154</v>
      </c>
      <c r="E154" s="195" t="s">
        <v>1</v>
      </c>
      <c r="F154" s="196" t="s">
        <v>181</v>
      </c>
      <c r="G154" s="14"/>
      <c r="H154" s="197">
        <v>7.4000000000000004</v>
      </c>
      <c r="I154" s="198"/>
      <c r="J154" s="14"/>
      <c r="K154" s="14"/>
      <c r="L154" s="194"/>
      <c r="M154" s="199"/>
      <c r="N154" s="200"/>
      <c r="O154" s="200"/>
      <c r="P154" s="200"/>
      <c r="Q154" s="200"/>
      <c r="R154" s="200"/>
      <c r="S154" s="200"/>
      <c r="T154" s="201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195" t="s">
        <v>154</v>
      </c>
      <c r="AU154" s="195" t="s">
        <v>86</v>
      </c>
      <c r="AV154" s="14" t="s">
        <v>145</v>
      </c>
      <c r="AW154" s="14" t="s">
        <v>33</v>
      </c>
      <c r="AX154" s="14" t="s">
        <v>8</v>
      </c>
      <c r="AY154" s="195" t="s">
        <v>144</v>
      </c>
    </row>
    <row r="155" s="2" customFormat="1" ht="24.15" customHeight="1">
      <c r="A155" s="37"/>
      <c r="B155" s="171"/>
      <c r="C155" s="172" t="s">
        <v>167</v>
      </c>
      <c r="D155" s="172" t="s">
        <v>147</v>
      </c>
      <c r="E155" s="173" t="s">
        <v>182</v>
      </c>
      <c r="F155" s="174" t="s">
        <v>183</v>
      </c>
      <c r="G155" s="175" t="s">
        <v>150</v>
      </c>
      <c r="H155" s="176">
        <v>4</v>
      </c>
      <c r="I155" s="177"/>
      <c r="J155" s="178">
        <f>ROUND(I155*H155,0)</f>
        <v>0</v>
      </c>
      <c r="K155" s="174" t="s">
        <v>151</v>
      </c>
      <c r="L155" s="38"/>
      <c r="M155" s="179" t="s">
        <v>1</v>
      </c>
      <c r="N155" s="180" t="s">
        <v>42</v>
      </c>
      <c r="O155" s="76"/>
      <c r="P155" s="181">
        <f>O155*H155</f>
        <v>0</v>
      </c>
      <c r="Q155" s="181">
        <v>0</v>
      </c>
      <c r="R155" s="181">
        <f>Q155*H155</f>
        <v>0</v>
      </c>
      <c r="S155" s="181">
        <v>0.27000000000000002</v>
      </c>
      <c r="T155" s="182">
        <f>S155*H155</f>
        <v>1.0800000000000001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83" t="s">
        <v>152</v>
      </c>
      <c r="AT155" s="183" t="s">
        <v>147</v>
      </c>
      <c r="AU155" s="183" t="s">
        <v>86</v>
      </c>
      <c r="AY155" s="18" t="s">
        <v>144</v>
      </c>
      <c r="BE155" s="184">
        <f>IF(N155="základní",J155,0)</f>
        <v>0</v>
      </c>
      <c r="BF155" s="184">
        <f>IF(N155="snížená",J155,0)</f>
        <v>0</v>
      </c>
      <c r="BG155" s="184">
        <f>IF(N155="zákl. přenesená",J155,0)</f>
        <v>0</v>
      </c>
      <c r="BH155" s="184">
        <f>IF(N155="sníž. přenesená",J155,0)</f>
        <v>0</v>
      </c>
      <c r="BI155" s="184">
        <f>IF(N155="nulová",J155,0)</f>
        <v>0</v>
      </c>
      <c r="BJ155" s="18" t="s">
        <v>8</v>
      </c>
      <c r="BK155" s="184">
        <f>ROUND(I155*H155,0)</f>
        <v>0</v>
      </c>
      <c r="BL155" s="18" t="s">
        <v>152</v>
      </c>
      <c r="BM155" s="183" t="s">
        <v>184</v>
      </c>
    </row>
    <row r="156" s="13" customFormat="1">
      <c r="A156" s="13"/>
      <c r="B156" s="185"/>
      <c r="C156" s="13"/>
      <c r="D156" s="186" t="s">
        <v>154</v>
      </c>
      <c r="E156" s="187" t="s">
        <v>1</v>
      </c>
      <c r="F156" s="188" t="s">
        <v>185</v>
      </c>
      <c r="G156" s="13"/>
      <c r="H156" s="189">
        <v>4</v>
      </c>
      <c r="I156" s="190"/>
      <c r="J156" s="13"/>
      <c r="K156" s="13"/>
      <c r="L156" s="185"/>
      <c r="M156" s="191"/>
      <c r="N156" s="192"/>
      <c r="O156" s="192"/>
      <c r="P156" s="192"/>
      <c r="Q156" s="192"/>
      <c r="R156" s="192"/>
      <c r="S156" s="192"/>
      <c r="T156" s="19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87" t="s">
        <v>154</v>
      </c>
      <c r="AU156" s="187" t="s">
        <v>86</v>
      </c>
      <c r="AV156" s="13" t="s">
        <v>86</v>
      </c>
      <c r="AW156" s="13" t="s">
        <v>33</v>
      </c>
      <c r="AX156" s="13" t="s">
        <v>8</v>
      </c>
      <c r="AY156" s="187" t="s">
        <v>144</v>
      </c>
    </row>
    <row r="157" s="2" customFormat="1" ht="24.15" customHeight="1">
      <c r="A157" s="37"/>
      <c r="B157" s="171"/>
      <c r="C157" s="172" t="s">
        <v>161</v>
      </c>
      <c r="D157" s="172" t="s">
        <v>147</v>
      </c>
      <c r="E157" s="173" t="s">
        <v>186</v>
      </c>
      <c r="F157" s="174" t="s">
        <v>187</v>
      </c>
      <c r="G157" s="175" t="s">
        <v>150</v>
      </c>
      <c r="H157" s="176">
        <v>89.305000000000007</v>
      </c>
      <c r="I157" s="177"/>
      <c r="J157" s="178">
        <f>ROUND(I157*H157,0)</f>
        <v>0</v>
      </c>
      <c r="K157" s="174" t="s">
        <v>151</v>
      </c>
      <c r="L157" s="38"/>
      <c r="M157" s="179" t="s">
        <v>1</v>
      </c>
      <c r="N157" s="180" t="s">
        <v>42</v>
      </c>
      <c r="O157" s="76"/>
      <c r="P157" s="181">
        <f>O157*H157</f>
        <v>0</v>
      </c>
      <c r="Q157" s="181">
        <v>0</v>
      </c>
      <c r="R157" s="181">
        <f>Q157*H157</f>
        <v>0</v>
      </c>
      <c r="S157" s="181">
        <v>0.0025999999999999999</v>
      </c>
      <c r="T157" s="182">
        <f>S157*H157</f>
        <v>0.23219300000000001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183" t="s">
        <v>152</v>
      </c>
      <c r="AT157" s="183" t="s">
        <v>147</v>
      </c>
      <c r="AU157" s="183" t="s">
        <v>86</v>
      </c>
      <c r="AY157" s="18" t="s">
        <v>144</v>
      </c>
      <c r="BE157" s="184">
        <f>IF(N157="základní",J157,0)</f>
        <v>0</v>
      </c>
      <c r="BF157" s="184">
        <f>IF(N157="snížená",J157,0)</f>
        <v>0</v>
      </c>
      <c r="BG157" s="184">
        <f>IF(N157="zákl. přenesená",J157,0)</f>
        <v>0</v>
      </c>
      <c r="BH157" s="184">
        <f>IF(N157="sníž. přenesená",J157,0)</f>
        <v>0</v>
      </c>
      <c r="BI157" s="184">
        <f>IF(N157="nulová",J157,0)</f>
        <v>0</v>
      </c>
      <c r="BJ157" s="18" t="s">
        <v>8</v>
      </c>
      <c r="BK157" s="184">
        <f>ROUND(I157*H157,0)</f>
        <v>0</v>
      </c>
      <c r="BL157" s="18" t="s">
        <v>152</v>
      </c>
      <c r="BM157" s="183" t="s">
        <v>188</v>
      </c>
    </row>
    <row r="158" s="13" customFormat="1">
      <c r="A158" s="13"/>
      <c r="B158" s="185"/>
      <c r="C158" s="13"/>
      <c r="D158" s="186" t="s">
        <v>154</v>
      </c>
      <c r="E158" s="187" t="s">
        <v>1</v>
      </c>
      <c r="F158" s="188" t="s">
        <v>189</v>
      </c>
      <c r="G158" s="13"/>
      <c r="H158" s="189">
        <v>89.305000000000007</v>
      </c>
      <c r="I158" s="190"/>
      <c r="J158" s="13"/>
      <c r="K158" s="13"/>
      <c r="L158" s="185"/>
      <c r="M158" s="191"/>
      <c r="N158" s="192"/>
      <c r="O158" s="192"/>
      <c r="P158" s="192"/>
      <c r="Q158" s="192"/>
      <c r="R158" s="192"/>
      <c r="S158" s="192"/>
      <c r="T158" s="19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187" t="s">
        <v>154</v>
      </c>
      <c r="AU158" s="187" t="s">
        <v>86</v>
      </c>
      <c r="AV158" s="13" t="s">
        <v>86</v>
      </c>
      <c r="AW158" s="13" t="s">
        <v>33</v>
      </c>
      <c r="AX158" s="13" t="s">
        <v>8</v>
      </c>
      <c r="AY158" s="187" t="s">
        <v>144</v>
      </c>
    </row>
    <row r="159" s="2" customFormat="1" ht="24.15" customHeight="1">
      <c r="A159" s="37"/>
      <c r="B159" s="171"/>
      <c r="C159" s="172" t="s">
        <v>190</v>
      </c>
      <c r="D159" s="172" t="s">
        <v>147</v>
      </c>
      <c r="E159" s="173" t="s">
        <v>191</v>
      </c>
      <c r="F159" s="174" t="s">
        <v>192</v>
      </c>
      <c r="G159" s="175" t="s">
        <v>150</v>
      </c>
      <c r="H159" s="176">
        <v>89.305000000000007</v>
      </c>
      <c r="I159" s="177"/>
      <c r="J159" s="178">
        <f>ROUND(I159*H159,0)</f>
        <v>0</v>
      </c>
      <c r="K159" s="174" t="s">
        <v>151</v>
      </c>
      <c r="L159" s="38"/>
      <c r="M159" s="179" t="s">
        <v>1</v>
      </c>
      <c r="N159" s="180" t="s">
        <v>42</v>
      </c>
      <c r="O159" s="76"/>
      <c r="P159" s="181">
        <f>O159*H159</f>
        <v>0</v>
      </c>
      <c r="Q159" s="181">
        <v>0</v>
      </c>
      <c r="R159" s="181">
        <f>Q159*H159</f>
        <v>0</v>
      </c>
      <c r="S159" s="181">
        <v>0.068000000000000005</v>
      </c>
      <c r="T159" s="182">
        <f>S159*H159</f>
        <v>6.0727400000000005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83" t="s">
        <v>152</v>
      </c>
      <c r="AT159" s="183" t="s">
        <v>147</v>
      </c>
      <c r="AU159" s="183" t="s">
        <v>86</v>
      </c>
      <c r="AY159" s="18" t="s">
        <v>144</v>
      </c>
      <c r="BE159" s="184">
        <f>IF(N159="základní",J159,0)</f>
        <v>0</v>
      </c>
      <c r="BF159" s="184">
        <f>IF(N159="snížená",J159,0)</f>
        <v>0</v>
      </c>
      <c r="BG159" s="184">
        <f>IF(N159="zákl. přenesená",J159,0)</f>
        <v>0</v>
      </c>
      <c r="BH159" s="184">
        <f>IF(N159="sníž. přenesená",J159,0)</f>
        <v>0</v>
      </c>
      <c r="BI159" s="184">
        <f>IF(N159="nulová",J159,0)</f>
        <v>0</v>
      </c>
      <c r="BJ159" s="18" t="s">
        <v>8</v>
      </c>
      <c r="BK159" s="184">
        <f>ROUND(I159*H159,0)</f>
        <v>0</v>
      </c>
      <c r="BL159" s="18" t="s">
        <v>152</v>
      </c>
      <c r="BM159" s="183" t="s">
        <v>193</v>
      </c>
    </row>
    <row r="160" s="13" customFormat="1">
      <c r="A160" s="13"/>
      <c r="B160" s="185"/>
      <c r="C160" s="13"/>
      <c r="D160" s="186" t="s">
        <v>154</v>
      </c>
      <c r="E160" s="187" t="s">
        <v>1</v>
      </c>
      <c r="F160" s="188" t="s">
        <v>189</v>
      </c>
      <c r="G160" s="13"/>
      <c r="H160" s="189">
        <v>89.305000000000007</v>
      </c>
      <c r="I160" s="190"/>
      <c r="J160" s="13"/>
      <c r="K160" s="13"/>
      <c r="L160" s="185"/>
      <c r="M160" s="191"/>
      <c r="N160" s="192"/>
      <c r="O160" s="192"/>
      <c r="P160" s="192"/>
      <c r="Q160" s="192"/>
      <c r="R160" s="192"/>
      <c r="S160" s="192"/>
      <c r="T160" s="19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87" t="s">
        <v>154</v>
      </c>
      <c r="AU160" s="187" t="s">
        <v>86</v>
      </c>
      <c r="AV160" s="13" t="s">
        <v>86</v>
      </c>
      <c r="AW160" s="13" t="s">
        <v>33</v>
      </c>
      <c r="AX160" s="13" t="s">
        <v>8</v>
      </c>
      <c r="AY160" s="187" t="s">
        <v>144</v>
      </c>
    </row>
    <row r="161" s="12" customFormat="1" ht="22.8" customHeight="1">
      <c r="A161" s="12"/>
      <c r="B161" s="158"/>
      <c r="C161" s="12"/>
      <c r="D161" s="159" t="s">
        <v>76</v>
      </c>
      <c r="E161" s="169" t="s">
        <v>194</v>
      </c>
      <c r="F161" s="169" t="s">
        <v>195</v>
      </c>
      <c r="G161" s="12"/>
      <c r="H161" s="12"/>
      <c r="I161" s="161"/>
      <c r="J161" s="170">
        <f>BK161</f>
        <v>0</v>
      </c>
      <c r="K161" s="12"/>
      <c r="L161" s="158"/>
      <c r="M161" s="163"/>
      <c r="N161" s="164"/>
      <c r="O161" s="164"/>
      <c r="P161" s="165">
        <f>SUM(P162:P168)</f>
        <v>0</v>
      </c>
      <c r="Q161" s="164"/>
      <c r="R161" s="165">
        <f>SUM(R162:R168)</f>
        <v>0</v>
      </c>
      <c r="S161" s="164"/>
      <c r="T161" s="166">
        <f>SUM(T162:T168)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159" t="s">
        <v>8</v>
      </c>
      <c r="AT161" s="167" t="s">
        <v>76</v>
      </c>
      <c r="AU161" s="167" t="s">
        <v>8</v>
      </c>
      <c r="AY161" s="159" t="s">
        <v>144</v>
      </c>
      <c r="BK161" s="168">
        <f>SUM(BK162:BK168)</f>
        <v>0</v>
      </c>
    </row>
    <row r="162" s="2" customFormat="1" ht="24.15" customHeight="1">
      <c r="A162" s="37"/>
      <c r="B162" s="171"/>
      <c r="C162" s="172" t="s">
        <v>82</v>
      </c>
      <c r="D162" s="172" t="s">
        <v>147</v>
      </c>
      <c r="E162" s="173" t="s">
        <v>196</v>
      </c>
      <c r="F162" s="174" t="s">
        <v>197</v>
      </c>
      <c r="G162" s="175" t="s">
        <v>198</v>
      </c>
      <c r="H162" s="176">
        <v>10.567</v>
      </c>
      <c r="I162" s="177"/>
      <c r="J162" s="178">
        <f>ROUND(I162*H162,0)</f>
        <v>0</v>
      </c>
      <c r="K162" s="174" t="s">
        <v>151</v>
      </c>
      <c r="L162" s="38"/>
      <c r="M162" s="179" t="s">
        <v>1</v>
      </c>
      <c r="N162" s="180" t="s">
        <v>42</v>
      </c>
      <c r="O162" s="76"/>
      <c r="P162" s="181">
        <f>O162*H162</f>
        <v>0</v>
      </c>
      <c r="Q162" s="181">
        <v>0</v>
      </c>
      <c r="R162" s="181">
        <f>Q162*H162</f>
        <v>0</v>
      </c>
      <c r="S162" s="181">
        <v>0</v>
      </c>
      <c r="T162" s="182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183" t="s">
        <v>152</v>
      </c>
      <c r="AT162" s="183" t="s">
        <v>147</v>
      </c>
      <c r="AU162" s="183" t="s">
        <v>86</v>
      </c>
      <c r="AY162" s="18" t="s">
        <v>144</v>
      </c>
      <c r="BE162" s="184">
        <f>IF(N162="základní",J162,0)</f>
        <v>0</v>
      </c>
      <c r="BF162" s="184">
        <f>IF(N162="snížená",J162,0)</f>
        <v>0</v>
      </c>
      <c r="BG162" s="184">
        <f>IF(N162="zákl. přenesená",J162,0)</f>
        <v>0</v>
      </c>
      <c r="BH162" s="184">
        <f>IF(N162="sníž. přenesená",J162,0)</f>
        <v>0</v>
      </c>
      <c r="BI162" s="184">
        <f>IF(N162="nulová",J162,0)</f>
        <v>0</v>
      </c>
      <c r="BJ162" s="18" t="s">
        <v>8</v>
      </c>
      <c r="BK162" s="184">
        <f>ROUND(I162*H162,0)</f>
        <v>0</v>
      </c>
      <c r="BL162" s="18" t="s">
        <v>152</v>
      </c>
      <c r="BM162" s="183" t="s">
        <v>199</v>
      </c>
    </row>
    <row r="163" s="2" customFormat="1" ht="33" customHeight="1">
      <c r="A163" s="37"/>
      <c r="B163" s="171"/>
      <c r="C163" s="172" t="s">
        <v>200</v>
      </c>
      <c r="D163" s="172" t="s">
        <v>147</v>
      </c>
      <c r="E163" s="173" t="s">
        <v>201</v>
      </c>
      <c r="F163" s="174" t="s">
        <v>202</v>
      </c>
      <c r="G163" s="175" t="s">
        <v>198</v>
      </c>
      <c r="H163" s="176">
        <v>52.835000000000001</v>
      </c>
      <c r="I163" s="177"/>
      <c r="J163" s="178">
        <f>ROUND(I163*H163,0)</f>
        <v>0</v>
      </c>
      <c r="K163" s="174" t="s">
        <v>151</v>
      </c>
      <c r="L163" s="38"/>
      <c r="M163" s="179" t="s">
        <v>1</v>
      </c>
      <c r="N163" s="180" t="s">
        <v>42</v>
      </c>
      <c r="O163" s="76"/>
      <c r="P163" s="181">
        <f>O163*H163</f>
        <v>0</v>
      </c>
      <c r="Q163" s="181">
        <v>0</v>
      </c>
      <c r="R163" s="181">
        <f>Q163*H163</f>
        <v>0</v>
      </c>
      <c r="S163" s="181">
        <v>0</v>
      </c>
      <c r="T163" s="182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83" t="s">
        <v>152</v>
      </c>
      <c r="AT163" s="183" t="s">
        <v>147</v>
      </c>
      <c r="AU163" s="183" t="s">
        <v>86</v>
      </c>
      <c r="AY163" s="18" t="s">
        <v>144</v>
      </c>
      <c r="BE163" s="184">
        <f>IF(N163="základní",J163,0)</f>
        <v>0</v>
      </c>
      <c r="BF163" s="184">
        <f>IF(N163="snížená",J163,0)</f>
        <v>0</v>
      </c>
      <c r="BG163" s="184">
        <f>IF(N163="zákl. přenesená",J163,0)</f>
        <v>0</v>
      </c>
      <c r="BH163" s="184">
        <f>IF(N163="sníž. přenesená",J163,0)</f>
        <v>0</v>
      </c>
      <c r="BI163" s="184">
        <f>IF(N163="nulová",J163,0)</f>
        <v>0</v>
      </c>
      <c r="BJ163" s="18" t="s">
        <v>8</v>
      </c>
      <c r="BK163" s="184">
        <f>ROUND(I163*H163,0)</f>
        <v>0</v>
      </c>
      <c r="BL163" s="18" t="s">
        <v>152</v>
      </c>
      <c r="BM163" s="183" t="s">
        <v>203</v>
      </c>
    </row>
    <row r="164" s="13" customFormat="1">
      <c r="A164" s="13"/>
      <c r="B164" s="185"/>
      <c r="C164" s="13"/>
      <c r="D164" s="186" t="s">
        <v>154</v>
      </c>
      <c r="E164" s="13"/>
      <c r="F164" s="188" t="s">
        <v>204</v>
      </c>
      <c r="G164" s="13"/>
      <c r="H164" s="189">
        <v>52.835000000000001</v>
      </c>
      <c r="I164" s="190"/>
      <c r="J164" s="13"/>
      <c r="K164" s="13"/>
      <c r="L164" s="185"/>
      <c r="M164" s="191"/>
      <c r="N164" s="192"/>
      <c r="O164" s="192"/>
      <c r="P164" s="192"/>
      <c r="Q164" s="192"/>
      <c r="R164" s="192"/>
      <c r="S164" s="192"/>
      <c r="T164" s="19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87" t="s">
        <v>154</v>
      </c>
      <c r="AU164" s="187" t="s">
        <v>86</v>
      </c>
      <c r="AV164" s="13" t="s">
        <v>86</v>
      </c>
      <c r="AW164" s="13" t="s">
        <v>3</v>
      </c>
      <c r="AX164" s="13" t="s">
        <v>8</v>
      </c>
      <c r="AY164" s="187" t="s">
        <v>144</v>
      </c>
    </row>
    <row r="165" s="2" customFormat="1" ht="24.15" customHeight="1">
      <c r="A165" s="37"/>
      <c r="B165" s="171"/>
      <c r="C165" s="172" t="s">
        <v>205</v>
      </c>
      <c r="D165" s="172" t="s">
        <v>147</v>
      </c>
      <c r="E165" s="173" t="s">
        <v>206</v>
      </c>
      <c r="F165" s="174" t="s">
        <v>207</v>
      </c>
      <c r="G165" s="175" t="s">
        <v>198</v>
      </c>
      <c r="H165" s="176">
        <v>10.567</v>
      </c>
      <c r="I165" s="177"/>
      <c r="J165" s="178">
        <f>ROUND(I165*H165,0)</f>
        <v>0</v>
      </c>
      <c r="K165" s="174" t="s">
        <v>151</v>
      </c>
      <c r="L165" s="38"/>
      <c r="M165" s="179" t="s">
        <v>1</v>
      </c>
      <c r="N165" s="180" t="s">
        <v>42</v>
      </c>
      <c r="O165" s="76"/>
      <c r="P165" s="181">
        <f>O165*H165</f>
        <v>0</v>
      </c>
      <c r="Q165" s="181">
        <v>0</v>
      </c>
      <c r="R165" s="181">
        <f>Q165*H165</f>
        <v>0</v>
      </c>
      <c r="S165" s="181">
        <v>0</v>
      </c>
      <c r="T165" s="182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83" t="s">
        <v>152</v>
      </c>
      <c r="AT165" s="183" t="s">
        <v>147</v>
      </c>
      <c r="AU165" s="183" t="s">
        <v>86</v>
      </c>
      <c r="AY165" s="18" t="s">
        <v>144</v>
      </c>
      <c r="BE165" s="184">
        <f>IF(N165="základní",J165,0)</f>
        <v>0</v>
      </c>
      <c r="BF165" s="184">
        <f>IF(N165="snížená",J165,0)</f>
        <v>0</v>
      </c>
      <c r="BG165" s="184">
        <f>IF(N165="zákl. přenesená",J165,0)</f>
        <v>0</v>
      </c>
      <c r="BH165" s="184">
        <f>IF(N165="sníž. přenesená",J165,0)</f>
        <v>0</v>
      </c>
      <c r="BI165" s="184">
        <f>IF(N165="nulová",J165,0)</f>
        <v>0</v>
      </c>
      <c r="BJ165" s="18" t="s">
        <v>8</v>
      </c>
      <c r="BK165" s="184">
        <f>ROUND(I165*H165,0)</f>
        <v>0</v>
      </c>
      <c r="BL165" s="18" t="s">
        <v>152</v>
      </c>
      <c r="BM165" s="183" t="s">
        <v>208</v>
      </c>
    </row>
    <row r="166" s="2" customFormat="1" ht="24.15" customHeight="1">
      <c r="A166" s="37"/>
      <c r="B166" s="171"/>
      <c r="C166" s="172" t="s">
        <v>178</v>
      </c>
      <c r="D166" s="172" t="s">
        <v>147</v>
      </c>
      <c r="E166" s="173" t="s">
        <v>209</v>
      </c>
      <c r="F166" s="174" t="s">
        <v>210</v>
      </c>
      <c r="G166" s="175" t="s">
        <v>198</v>
      </c>
      <c r="H166" s="176">
        <v>200.773</v>
      </c>
      <c r="I166" s="177"/>
      <c r="J166" s="178">
        <f>ROUND(I166*H166,0)</f>
        <v>0</v>
      </c>
      <c r="K166" s="174" t="s">
        <v>151</v>
      </c>
      <c r="L166" s="38"/>
      <c r="M166" s="179" t="s">
        <v>1</v>
      </c>
      <c r="N166" s="180" t="s">
        <v>42</v>
      </c>
      <c r="O166" s="76"/>
      <c r="P166" s="181">
        <f>O166*H166</f>
        <v>0</v>
      </c>
      <c r="Q166" s="181">
        <v>0</v>
      </c>
      <c r="R166" s="181">
        <f>Q166*H166</f>
        <v>0</v>
      </c>
      <c r="S166" s="181">
        <v>0</v>
      </c>
      <c r="T166" s="182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183" t="s">
        <v>152</v>
      </c>
      <c r="AT166" s="183" t="s">
        <v>147</v>
      </c>
      <c r="AU166" s="183" t="s">
        <v>86</v>
      </c>
      <c r="AY166" s="18" t="s">
        <v>144</v>
      </c>
      <c r="BE166" s="184">
        <f>IF(N166="základní",J166,0)</f>
        <v>0</v>
      </c>
      <c r="BF166" s="184">
        <f>IF(N166="snížená",J166,0)</f>
        <v>0</v>
      </c>
      <c r="BG166" s="184">
        <f>IF(N166="zákl. přenesená",J166,0)</f>
        <v>0</v>
      </c>
      <c r="BH166" s="184">
        <f>IF(N166="sníž. přenesená",J166,0)</f>
        <v>0</v>
      </c>
      <c r="BI166" s="184">
        <f>IF(N166="nulová",J166,0)</f>
        <v>0</v>
      </c>
      <c r="BJ166" s="18" t="s">
        <v>8</v>
      </c>
      <c r="BK166" s="184">
        <f>ROUND(I166*H166,0)</f>
        <v>0</v>
      </c>
      <c r="BL166" s="18" t="s">
        <v>152</v>
      </c>
      <c r="BM166" s="183" t="s">
        <v>211</v>
      </c>
    </row>
    <row r="167" s="13" customFormat="1">
      <c r="A167" s="13"/>
      <c r="B167" s="185"/>
      <c r="C167" s="13"/>
      <c r="D167" s="186" t="s">
        <v>154</v>
      </c>
      <c r="E167" s="13"/>
      <c r="F167" s="188" t="s">
        <v>212</v>
      </c>
      <c r="G167" s="13"/>
      <c r="H167" s="189">
        <v>200.773</v>
      </c>
      <c r="I167" s="190"/>
      <c r="J167" s="13"/>
      <c r="K167" s="13"/>
      <c r="L167" s="185"/>
      <c r="M167" s="191"/>
      <c r="N167" s="192"/>
      <c r="O167" s="192"/>
      <c r="P167" s="192"/>
      <c r="Q167" s="192"/>
      <c r="R167" s="192"/>
      <c r="S167" s="192"/>
      <c r="T167" s="19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87" t="s">
        <v>154</v>
      </c>
      <c r="AU167" s="187" t="s">
        <v>86</v>
      </c>
      <c r="AV167" s="13" t="s">
        <v>86</v>
      </c>
      <c r="AW167" s="13" t="s">
        <v>3</v>
      </c>
      <c r="AX167" s="13" t="s">
        <v>8</v>
      </c>
      <c r="AY167" s="187" t="s">
        <v>144</v>
      </c>
    </row>
    <row r="168" s="2" customFormat="1" ht="33" customHeight="1">
      <c r="A168" s="37"/>
      <c r="B168" s="171"/>
      <c r="C168" s="172" t="s">
        <v>9</v>
      </c>
      <c r="D168" s="172" t="s">
        <v>147</v>
      </c>
      <c r="E168" s="173" t="s">
        <v>213</v>
      </c>
      <c r="F168" s="174" t="s">
        <v>214</v>
      </c>
      <c r="G168" s="175" t="s">
        <v>198</v>
      </c>
      <c r="H168" s="176">
        <v>10.567</v>
      </c>
      <c r="I168" s="177"/>
      <c r="J168" s="178">
        <f>ROUND(I168*H168,0)</f>
        <v>0</v>
      </c>
      <c r="K168" s="174" t="s">
        <v>151</v>
      </c>
      <c r="L168" s="38"/>
      <c r="M168" s="179" t="s">
        <v>1</v>
      </c>
      <c r="N168" s="180" t="s">
        <v>42</v>
      </c>
      <c r="O168" s="76"/>
      <c r="P168" s="181">
        <f>O168*H168</f>
        <v>0</v>
      </c>
      <c r="Q168" s="181">
        <v>0</v>
      </c>
      <c r="R168" s="181">
        <f>Q168*H168</f>
        <v>0</v>
      </c>
      <c r="S168" s="181">
        <v>0</v>
      </c>
      <c r="T168" s="182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183" t="s">
        <v>152</v>
      </c>
      <c r="AT168" s="183" t="s">
        <v>147</v>
      </c>
      <c r="AU168" s="183" t="s">
        <v>86</v>
      </c>
      <c r="AY168" s="18" t="s">
        <v>144</v>
      </c>
      <c r="BE168" s="184">
        <f>IF(N168="základní",J168,0)</f>
        <v>0</v>
      </c>
      <c r="BF168" s="184">
        <f>IF(N168="snížená",J168,0)</f>
        <v>0</v>
      </c>
      <c r="BG168" s="184">
        <f>IF(N168="zákl. přenesená",J168,0)</f>
        <v>0</v>
      </c>
      <c r="BH168" s="184">
        <f>IF(N168="sníž. přenesená",J168,0)</f>
        <v>0</v>
      </c>
      <c r="BI168" s="184">
        <f>IF(N168="nulová",J168,0)</f>
        <v>0</v>
      </c>
      <c r="BJ168" s="18" t="s">
        <v>8</v>
      </c>
      <c r="BK168" s="184">
        <f>ROUND(I168*H168,0)</f>
        <v>0</v>
      </c>
      <c r="BL168" s="18" t="s">
        <v>152</v>
      </c>
      <c r="BM168" s="183" t="s">
        <v>215</v>
      </c>
    </row>
    <row r="169" s="12" customFormat="1" ht="22.8" customHeight="1">
      <c r="A169" s="12"/>
      <c r="B169" s="158"/>
      <c r="C169" s="12"/>
      <c r="D169" s="159" t="s">
        <v>76</v>
      </c>
      <c r="E169" s="169" t="s">
        <v>216</v>
      </c>
      <c r="F169" s="169" t="s">
        <v>217</v>
      </c>
      <c r="G169" s="12"/>
      <c r="H169" s="12"/>
      <c r="I169" s="161"/>
      <c r="J169" s="170">
        <f>BK169</f>
        <v>0</v>
      </c>
      <c r="K169" s="12"/>
      <c r="L169" s="158"/>
      <c r="M169" s="163"/>
      <c r="N169" s="164"/>
      <c r="O169" s="164"/>
      <c r="P169" s="165">
        <f>SUM(P170:P171)</f>
        <v>0</v>
      </c>
      <c r="Q169" s="164"/>
      <c r="R169" s="165">
        <f>SUM(R170:R171)</f>
        <v>0</v>
      </c>
      <c r="S169" s="164"/>
      <c r="T169" s="166">
        <f>SUM(T170:T171)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159" t="s">
        <v>8</v>
      </c>
      <c r="AT169" s="167" t="s">
        <v>76</v>
      </c>
      <c r="AU169" s="167" t="s">
        <v>8</v>
      </c>
      <c r="AY169" s="159" t="s">
        <v>144</v>
      </c>
      <c r="BK169" s="168">
        <f>SUM(BK170:BK171)</f>
        <v>0</v>
      </c>
    </row>
    <row r="170" s="2" customFormat="1" ht="21.75" customHeight="1">
      <c r="A170" s="37"/>
      <c r="B170" s="171"/>
      <c r="C170" s="172" t="s">
        <v>193</v>
      </c>
      <c r="D170" s="172" t="s">
        <v>147</v>
      </c>
      <c r="E170" s="173" t="s">
        <v>218</v>
      </c>
      <c r="F170" s="174" t="s">
        <v>219</v>
      </c>
      <c r="G170" s="175" t="s">
        <v>198</v>
      </c>
      <c r="H170" s="176">
        <v>0.47399999999999998</v>
      </c>
      <c r="I170" s="177"/>
      <c r="J170" s="178">
        <f>ROUND(I170*H170,0)</f>
        <v>0</v>
      </c>
      <c r="K170" s="174" t="s">
        <v>151</v>
      </c>
      <c r="L170" s="38"/>
      <c r="M170" s="179" t="s">
        <v>1</v>
      </c>
      <c r="N170" s="180" t="s">
        <v>42</v>
      </c>
      <c r="O170" s="76"/>
      <c r="P170" s="181">
        <f>O170*H170</f>
        <v>0</v>
      </c>
      <c r="Q170" s="181">
        <v>0</v>
      </c>
      <c r="R170" s="181">
        <f>Q170*H170</f>
        <v>0</v>
      </c>
      <c r="S170" s="181">
        <v>0</v>
      </c>
      <c r="T170" s="182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183" t="s">
        <v>152</v>
      </c>
      <c r="AT170" s="183" t="s">
        <v>147</v>
      </c>
      <c r="AU170" s="183" t="s">
        <v>86</v>
      </c>
      <c r="AY170" s="18" t="s">
        <v>144</v>
      </c>
      <c r="BE170" s="184">
        <f>IF(N170="základní",J170,0)</f>
        <v>0</v>
      </c>
      <c r="BF170" s="184">
        <f>IF(N170="snížená",J170,0)</f>
        <v>0</v>
      </c>
      <c r="BG170" s="184">
        <f>IF(N170="zákl. přenesená",J170,0)</f>
        <v>0</v>
      </c>
      <c r="BH170" s="184">
        <f>IF(N170="sníž. přenesená",J170,0)</f>
        <v>0</v>
      </c>
      <c r="BI170" s="184">
        <f>IF(N170="nulová",J170,0)</f>
        <v>0</v>
      </c>
      <c r="BJ170" s="18" t="s">
        <v>8</v>
      </c>
      <c r="BK170" s="184">
        <f>ROUND(I170*H170,0)</f>
        <v>0</v>
      </c>
      <c r="BL170" s="18" t="s">
        <v>152</v>
      </c>
      <c r="BM170" s="183" t="s">
        <v>220</v>
      </c>
    </row>
    <row r="171" s="2" customFormat="1" ht="24.15" customHeight="1">
      <c r="A171" s="37"/>
      <c r="B171" s="171"/>
      <c r="C171" s="172" t="s">
        <v>221</v>
      </c>
      <c r="D171" s="172" t="s">
        <v>147</v>
      </c>
      <c r="E171" s="173" t="s">
        <v>222</v>
      </c>
      <c r="F171" s="174" t="s">
        <v>223</v>
      </c>
      <c r="G171" s="175" t="s">
        <v>198</v>
      </c>
      <c r="H171" s="176">
        <v>0.47399999999999998</v>
      </c>
      <c r="I171" s="177"/>
      <c r="J171" s="178">
        <f>ROUND(I171*H171,0)</f>
        <v>0</v>
      </c>
      <c r="K171" s="174" t="s">
        <v>151</v>
      </c>
      <c r="L171" s="38"/>
      <c r="M171" s="179" t="s">
        <v>1</v>
      </c>
      <c r="N171" s="180" t="s">
        <v>42</v>
      </c>
      <c r="O171" s="76"/>
      <c r="P171" s="181">
        <f>O171*H171</f>
        <v>0</v>
      </c>
      <c r="Q171" s="181">
        <v>0</v>
      </c>
      <c r="R171" s="181">
        <f>Q171*H171</f>
        <v>0</v>
      </c>
      <c r="S171" s="181">
        <v>0</v>
      </c>
      <c r="T171" s="182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83" t="s">
        <v>152</v>
      </c>
      <c r="AT171" s="183" t="s">
        <v>147</v>
      </c>
      <c r="AU171" s="183" t="s">
        <v>86</v>
      </c>
      <c r="AY171" s="18" t="s">
        <v>144</v>
      </c>
      <c r="BE171" s="184">
        <f>IF(N171="základní",J171,0)</f>
        <v>0</v>
      </c>
      <c r="BF171" s="184">
        <f>IF(N171="snížená",J171,0)</f>
        <v>0</v>
      </c>
      <c r="BG171" s="184">
        <f>IF(N171="zákl. přenesená",J171,0)</f>
        <v>0</v>
      </c>
      <c r="BH171" s="184">
        <f>IF(N171="sníž. přenesená",J171,0)</f>
        <v>0</v>
      </c>
      <c r="BI171" s="184">
        <f>IF(N171="nulová",J171,0)</f>
        <v>0</v>
      </c>
      <c r="BJ171" s="18" t="s">
        <v>8</v>
      </c>
      <c r="BK171" s="184">
        <f>ROUND(I171*H171,0)</f>
        <v>0</v>
      </c>
      <c r="BL171" s="18" t="s">
        <v>152</v>
      </c>
      <c r="BM171" s="183" t="s">
        <v>224</v>
      </c>
    </row>
    <row r="172" s="12" customFormat="1" ht="25.92" customHeight="1">
      <c r="A172" s="12"/>
      <c r="B172" s="158"/>
      <c r="C172" s="12"/>
      <c r="D172" s="159" t="s">
        <v>76</v>
      </c>
      <c r="E172" s="160" t="s">
        <v>225</v>
      </c>
      <c r="F172" s="160" t="s">
        <v>226</v>
      </c>
      <c r="G172" s="12"/>
      <c r="H172" s="12"/>
      <c r="I172" s="161"/>
      <c r="J172" s="162">
        <f>BK172</f>
        <v>0</v>
      </c>
      <c r="K172" s="12"/>
      <c r="L172" s="158"/>
      <c r="M172" s="163"/>
      <c r="N172" s="164"/>
      <c r="O172" s="164"/>
      <c r="P172" s="165">
        <f>P173+P178+P260+P268+P309+P315+P348+P400+P436+P480</f>
        <v>0</v>
      </c>
      <c r="Q172" s="164"/>
      <c r="R172" s="165">
        <f>R173+R178+R260+R268+R309+R315+R348+R400+R436+R480</f>
        <v>6.1516426170999994</v>
      </c>
      <c r="S172" s="164"/>
      <c r="T172" s="166">
        <f>T173+T178+T260+T268+T309+T315+T348+T400+T436+T480</f>
        <v>1.4916067499999999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159" t="s">
        <v>86</v>
      </c>
      <c r="AT172" s="167" t="s">
        <v>76</v>
      </c>
      <c r="AU172" s="167" t="s">
        <v>77</v>
      </c>
      <c r="AY172" s="159" t="s">
        <v>144</v>
      </c>
      <c r="BK172" s="168">
        <f>BK173+BK178+BK260+BK268+BK309+BK315+BK348+BK400+BK436+BK480</f>
        <v>0</v>
      </c>
    </row>
    <row r="173" s="12" customFormat="1" ht="22.8" customHeight="1">
      <c r="A173" s="12"/>
      <c r="B173" s="158"/>
      <c r="C173" s="12"/>
      <c r="D173" s="159" t="s">
        <v>76</v>
      </c>
      <c r="E173" s="169" t="s">
        <v>227</v>
      </c>
      <c r="F173" s="169" t="s">
        <v>228</v>
      </c>
      <c r="G173" s="12"/>
      <c r="H173" s="12"/>
      <c r="I173" s="161"/>
      <c r="J173" s="170">
        <f>BK173</f>
        <v>0</v>
      </c>
      <c r="K173" s="12"/>
      <c r="L173" s="158"/>
      <c r="M173" s="163"/>
      <c r="N173" s="164"/>
      <c r="O173" s="164"/>
      <c r="P173" s="165">
        <f>SUM(P174:P177)</f>
        <v>0</v>
      </c>
      <c r="Q173" s="164"/>
      <c r="R173" s="165">
        <f>SUM(R174:R177)</f>
        <v>0.0021587099999999999</v>
      </c>
      <c r="S173" s="164"/>
      <c r="T173" s="166">
        <f>SUM(T174:T177)</f>
        <v>0.0036899999999999997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159" t="s">
        <v>86</v>
      </c>
      <c r="AT173" s="167" t="s">
        <v>76</v>
      </c>
      <c r="AU173" s="167" t="s">
        <v>8</v>
      </c>
      <c r="AY173" s="159" t="s">
        <v>144</v>
      </c>
      <c r="BK173" s="168">
        <f>SUM(BK174:BK177)</f>
        <v>0</v>
      </c>
    </row>
    <row r="174" s="2" customFormat="1" ht="24.15" customHeight="1">
      <c r="A174" s="37"/>
      <c r="B174" s="171"/>
      <c r="C174" s="172" t="s">
        <v>199</v>
      </c>
      <c r="D174" s="172" t="s">
        <v>147</v>
      </c>
      <c r="E174" s="173" t="s">
        <v>229</v>
      </c>
      <c r="F174" s="174" t="s">
        <v>230</v>
      </c>
      <c r="G174" s="175" t="s">
        <v>231</v>
      </c>
      <c r="H174" s="176">
        <v>3</v>
      </c>
      <c r="I174" s="177"/>
      <c r="J174" s="178">
        <f>ROUND(I174*H174,0)</f>
        <v>0</v>
      </c>
      <c r="K174" s="174" t="s">
        <v>151</v>
      </c>
      <c r="L174" s="38"/>
      <c r="M174" s="179" t="s">
        <v>1</v>
      </c>
      <c r="N174" s="180" t="s">
        <v>42</v>
      </c>
      <c r="O174" s="76"/>
      <c r="P174" s="181">
        <f>O174*H174</f>
        <v>0</v>
      </c>
      <c r="Q174" s="181">
        <v>0</v>
      </c>
      <c r="R174" s="181">
        <f>Q174*H174</f>
        <v>0</v>
      </c>
      <c r="S174" s="181">
        <v>0.00123</v>
      </c>
      <c r="T174" s="182">
        <f>S174*H174</f>
        <v>0.0036899999999999997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183" t="s">
        <v>193</v>
      </c>
      <c r="AT174" s="183" t="s">
        <v>147</v>
      </c>
      <c r="AU174" s="183" t="s">
        <v>86</v>
      </c>
      <c r="AY174" s="18" t="s">
        <v>144</v>
      </c>
      <c r="BE174" s="184">
        <f>IF(N174="základní",J174,0)</f>
        <v>0</v>
      </c>
      <c r="BF174" s="184">
        <f>IF(N174="snížená",J174,0)</f>
        <v>0</v>
      </c>
      <c r="BG174" s="184">
        <f>IF(N174="zákl. přenesená",J174,0)</f>
        <v>0</v>
      </c>
      <c r="BH174" s="184">
        <f>IF(N174="sníž. přenesená",J174,0)</f>
        <v>0</v>
      </c>
      <c r="BI174" s="184">
        <f>IF(N174="nulová",J174,0)</f>
        <v>0</v>
      </c>
      <c r="BJ174" s="18" t="s">
        <v>8</v>
      </c>
      <c r="BK174" s="184">
        <f>ROUND(I174*H174,0)</f>
        <v>0</v>
      </c>
      <c r="BL174" s="18" t="s">
        <v>193</v>
      </c>
      <c r="BM174" s="183" t="s">
        <v>232</v>
      </c>
    </row>
    <row r="175" s="13" customFormat="1">
      <c r="A175" s="13"/>
      <c r="B175" s="185"/>
      <c r="C175" s="13"/>
      <c r="D175" s="186" t="s">
        <v>154</v>
      </c>
      <c r="E175" s="187" t="s">
        <v>1</v>
      </c>
      <c r="F175" s="188" t="s">
        <v>233</v>
      </c>
      <c r="G175" s="13"/>
      <c r="H175" s="189">
        <v>3</v>
      </c>
      <c r="I175" s="190"/>
      <c r="J175" s="13"/>
      <c r="K175" s="13"/>
      <c r="L175" s="185"/>
      <c r="M175" s="191"/>
      <c r="N175" s="192"/>
      <c r="O175" s="192"/>
      <c r="P175" s="192"/>
      <c r="Q175" s="192"/>
      <c r="R175" s="192"/>
      <c r="S175" s="192"/>
      <c r="T175" s="19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187" t="s">
        <v>154</v>
      </c>
      <c r="AU175" s="187" t="s">
        <v>86</v>
      </c>
      <c r="AV175" s="13" t="s">
        <v>86</v>
      </c>
      <c r="AW175" s="13" t="s">
        <v>33</v>
      </c>
      <c r="AX175" s="13" t="s">
        <v>8</v>
      </c>
      <c r="AY175" s="187" t="s">
        <v>144</v>
      </c>
    </row>
    <row r="176" s="2" customFormat="1" ht="16.5" customHeight="1">
      <c r="A176" s="37"/>
      <c r="B176" s="171"/>
      <c r="C176" s="172" t="s">
        <v>234</v>
      </c>
      <c r="D176" s="172" t="s">
        <v>147</v>
      </c>
      <c r="E176" s="173" t="s">
        <v>235</v>
      </c>
      <c r="F176" s="174" t="s">
        <v>236</v>
      </c>
      <c r="G176" s="175" t="s">
        <v>231</v>
      </c>
      <c r="H176" s="176">
        <v>3</v>
      </c>
      <c r="I176" s="177"/>
      <c r="J176" s="178">
        <f>ROUND(I176*H176,0)</f>
        <v>0</v>
      </c>
      <c r="K176" s="174" t="s">
        <v>151</v>
      </c>
      <c r="L176" s="38"/>
      <c r="M176" s="179" t="s">
        <v>1</v>
      </c>
      <c r="N176" s="180" t="s">
        <v>42</v>
      </c>
      <c r="O176" s="76"/>
      <c r="P176" s="181">
        <f>O176*H176</f>
        <v>0</v>
      </c>
      <c r="Q176" s="181">
        <v>0.00071957</v>
      </c>
      <c r="R176" s="181">
        <f>Q176*H176</f>
        <v>0.0021587099999999999</v>
      </c>
      <c r="S176" s="181">
        <v>0</v>
      </c>
      <c r="T176" s="182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183" t="s">
        <v>193</v>
      </c>
      <c r="AT176" s="183" t="s">
        <v>147</v>
      </c>
      <c r="AU176" s="183" t="s">
        <v>86</v>
      </c>
      <c r="AY176" s="18" t="s">
        <v>144</v>
      </c>
      <c r="BE176" s="184">
        <f>IF(N176="základní",J176,0)</f>
        <v>0</v>
      </c>
      <c r="BF176" s="184">
        <f>IF(N176="snížená",J176,0)</f>
        <v>0</v>
      </c>
      <c r="BG176" s="184">
        <f>IF(N176="zákl. přenesená",J176,0)</f>
        <v>0</v>
      </c>
      <c r="BH176" s="184">
        <f>IF(N176="sníž. přenesená",J176,0)</f>
        <v>0</v>
      </c>
      <c r="BI176" s="184">
        <f>IF(N176="nulová",J176,0)</f>
        <v>0</v>
      </c>
      <c r="BJ176" s="18" t="s">
        <v>8</v>
      </c>
      <c r="BK176" s="184">
        <f>ROUND(I176*H176,0)</f>
        <v>0</v>
      </c>
      <c r="BL176" s="18" t="s">
        <v>193</v>
      </c>
      <c r="BM176" s="183" t="s">
        <v>237</v>
      </c>
    </row>
    <row r="177" s="13" customFormat="1">
      <c r="A177" s="13"/>
      <c r="B177" s="185"/>
      <c r="C177" s="13"/>
      <c r="D177" s="186" t="s">
        <v>154</v>
      </c>
      <c r="E177" s="187" t="s">
        <v>1</v>
      </c>
      <c r="F177" s="188" t="s">
        <v>238</v>
      </c>
      <c r="G177" s="13"/>
      <c r="H177" s="189">
        <v>3</v>
      </c>
      <c r="I177" s="190"/>
      <c r="J177" s="13"/>
      <c r="K177" s="13"/>
      <c r="L177" s="185"/>
      <c r="M177" s="191"/>
      <c r="N177" s="192"/>
      <c r="O177" s="192"/>
      <c r="P177" s="192"/>
      <c r="Q177" s="192"/>
      <c r="R177" s="192"/>
      <c r="S177" s="192"/>
      <c r="T177" s="19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187" t="s">
        <v>154</v>
      </c>
      <c r="AU177" s="187" t="s">
        <v>86</v>
      </c>
      <c r="AV177" s="13" t="s">
        <v>86</v>
      </c>
      <c r="AW177" s="13" t="s">
        <v>33</v>
      </c>
      <c r="AX177" s="13" t="s">
        <v>8</v>
      </c>
      <c r="AY177" s="187" t="s">
        <v>144</v>
      </c>
    </row>
    <row r="178" s="12" customFormat="1" ht="22.8" customHeight="1">
      <c r="A178" s="12"/>
      <c r="B178" s="158"/>
      <c r="C178" s="12"/>
      <c r="D178" s="159" t="s">
        <v>76</v>
      </c>
      <c r="E178" s="169" t="s">
        <v>239</v>
      </c>
      <c r="F178" s="169" t="s">
        <v>240</v>
      </c>
      <c r="G178" s="12"/>
      <c r="H178" s="12"/>
      <c r="I178" s="161"/>
      <c r="J178" s="170">
        <f>BK178</f>
        <v>0</v>
      </c>
      <c r="K178" s="12"/>
      <c r="L178" s="158"/>
      <c r="M178" s="163"/>
      <c r="N178" s="164"/>
      <c r="O178" s="164"/>
      <c r="P178" s="165">
        <f>SUM(P179:P259)</f>
        <v>0</v>
      </c>
      <c r="Q178" s="164"/>
      <c r="R178" s="165">
        <f>SUM(R179:R259)</f>
        <v>0.2470751343</v>
      </c>
      <c r="S178" s="164"/>
      <c r="T178" s="166">
        <f>SUM(T179:T259)</f>
        <v>0.15290000000000001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159" t="s">
        <v>86</v>
      </c>
      <c r="AT178" s="167" t="s">
        <v>76</v>
      </c>
      <c r="AU178" s="167" t="s">
        <v>8</v>
      </c>
      <c r="AY178" s="159" t="s">
        <v>144</v>
      </c>
      <c r="BK178" s="168">
        <f>SUM(BK179:BK259)</f>
        <v>0</v>
      </c>
    </row>
    <row r="179" s="2" customFormat="1" ht="16.5" customHeight="1">
      <c r="A179" s="37"/>
      <c r="B179" s="171"/>
      <c r="C179" s="172" t="s">
        <v>203</v>
      </c>
      <c r="D179" s="172" t="s">
        <v>147</v>
      </c>
      <c r="E179" s="173" t="s">
        <v>241</v>
      </c>
      <c r="F179" s="174" t="s">
        <v>242</v>
      </c>
      <c r="G179" s="175" t="s">
        <v>243</v>
      </c>
      <c r="H179" s="176">
        <v>4</v>
      </c>
      <c r="I179" s="177"/>
      <c r="J179" s="178">
        <f>ROUND(I179*H179,0)</f>
        <v>0</v>
      </c>
      <c r="K179" s="174" t="s">
        <v>151</v>
      </c>
      <c r="L179" s="38"/>
      <c r="M179" s="179" t="s">
        <v>1</v>
      </c>
      <c r="N179" s="180" t="s">
        <v>42</v>
      </c>
      <c r="O179" s="76"/>
      <c r="P179" s="181">
        <f>O179*H179</f>
        <v>0</v>
      </c>
      <c r="Q179" s="181">
        <v>0</v>
      </c>
      <c r="R179" s="181">
        <f>Q179*H179</f>
        <v>0</v>
      </c>
      <c r="S179" s="181">
        <v>0.01933</v>
      </c>
      <c r="T179" s="182">
        <f>S179*H179</f>
        <v>0.07732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183" t="s">
        <v>193</v>
      </c>
      <c r="AT179" s="183" t="s">
        <v>147</v>
      </c>
      <c r="AU179" s="183" t="s">
        <v>86</v>
      </c>
      <c r="AY179" s="18" t="s">
        <v>144</v>
      </c>
      <c r="BE179" s="184">
        <f>IF(N179="základní",J179,0)</f>
        <v>0</v>
      </c>
      <c r="BF179" s="184">
        <f>IF(N179="snížená",J179,0)</f>
        <v>0</v>
      </c>
      <c r="BG179" s="184">
        <f>IF(N179="zákl. přenesená",J179,0)</f>
        <v>0</v>
      </c>
      <c r="BH179" s="184">
        <f>IF(N179="sníž. přenesená",J179,0)</f>
        <v>0</v>
      </c>
      <c r="BI179" s="184">
        <f>IF(N179="nulová",J179,0)</f>
        <v>0</v>
      </c>
      <c r="BJ179" s="18" t="s">
        <v>8</v>
      </c>
      <c r="BK179" s="184">
        <f>ROUND(I179*H179,0)</f>
        <v>0</v>
      </c>
      <c r="BL179" s="18" t="s">
        <v>193</v>
      </c>
      <c r="BM179" s="183" t="s">
        <v>244</v>
      </c>
    </row>
    <row r="180" s="2" customFormat="1" ht="24.15" customHeight="1">
      <c r="A180" s="37"/>
      <c r="B180" s="171"/>
      <c r="C180" s="172" t="s">
        <v>7</v>
      </c>
      <c r="D180" s="172" t="s">
        <v>147</v>
      </c>
      <c r="E180" s="173" t="s">
        <v>245</v>
      </c>
      <c r="F180" s="174" t="s">
        <v>246</v>
      </c>
      <c r="G180" s="175" t="s">
        <v>243</v>
      </c>
      <c r="H180" s="176">
        <v>4</v>
      </c>
      <c r="I180" s="177"/>
      <c r="J180" s="178">
        <f>ROUND(I180*H180,0)</f>
        <v>0</v>
      </c>
      <c r="K180" s="174" t="s">
        <v>151</v>
      </c>
      <c r="L180" s="38"/>
      <c r="M180" s="179" t="s">
        <v>1</v>
      </c>
      <c r="N180" s="180" t="s">
        <v>42</v>
      </c>
      <c r="O180" s="76"/>
      <c r="P180" s="181">
        <f>O180*H180</f>
        <v>0</v>
      </c>
      <c r="Q180" s="181">
        <v>0.016968836300000002</v>
      </c>
      <c r="R180" s="181">
        <f>Q180*H180</f>
        <v>0.067875345200000006</v>
      </c>
      <c r="S180" s="181">
        <v>0</v>
      </c>
      <c r="T180" s="182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183" t="s">
        <v>193</v>
      </c>
      <c r="AT180" s="183" t="s">
        <v>147</v>
      </c>
      <c r="AU180" s="183" t="s">
        <v>86</v>
      </c>
      <c r="AY180" s="18" t="s">
        <v>144</v>
      </c>
      <c r="BE180" s="184">
        <f>IF(N180="základní",J180,0)</f>
        <v>0</v>
      </c>
      <c r="BF180" s="184">
        <f>IF(N180="snížená",J180,0)</f>
        <v>0</v>
      </c>
      <c r="BG180" s="184">
        <f>IF(N180="zákl. přenesená",J180,0)</f>
        <v>0</v>
      </c>
      <c r="BH180" s="184">
        <f>IF(N180="sníž. přenesená",J180,0)</f>
        <v>0</v>
      </c>
      <c r="BI180" s="184">
        <f>IF(N180="nulová",J180,0)</f>
        <v>0</v>
      </c>
      <c r="BJ180" s="18" t="s">
        <v>8</v>
      </c>
      <c r="BK180" s="184">
        <f>ROUND(I180*H180,0)</f>
        <v>0</v>
      </c>
      <c r="BL180" s="18" t="s">
        <v>193</v>
      </c>
      <c r="BM180" s="183" t="s">
        <v>247</v>
      </c>
    </row>
    <row r="181" s="13" customFormat="1">
      <c r="A181" s="13"/>
      <c r="B181" s="185"/>
      <c r="C181" s="13"/>
      <c r="D181" s="186" t="s">
        <v>154</v>
      </c>
      <c r="E181" s="187" t="s">
        <v>1</v>
      </c>
      <c r="F181" s="188" t="s">
        <v>248</v>
      </c>
      <c r="G181" s="13"/>
      <c r="H181" s="189">
        <v>1</v>
      </c>
      <c r="I181" s="190"/>
      <c r="J181" s="13"/>
      <c r="K181" s="13"/>
      <c r="L181" s="185"/>
      <c r="M181" s="191"/>
      <c r="N181" s="192"/>
      <c r="O181" s="192"/>
      <c r="P181" s="192"/>
      <c r="Q181" s="192"/>
      <c r="R181" s="192"/>
      <c r="S181" s="192"/>
      <c r="T181" s="19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187" t="s">
        <v>154</v>
      </c>
      <c r="AU181" s="187" t="s">
        <v>86</v>
      </c>
      <c r="AV181" s="13" t="s">
        <v>86</v>
      </c>
      <c r="AW181" s="13" t="s">
        <v>33</v>
      </c>
      <c r="AX181" s="13" t="s">
        <v>77</v>
      </c>
      <c r="AY181" s="187" t="s">
        <v>144</v>
      </c>
    </row>
    <row r="182" s="13" customFormat="1">
      <c r="A182" s="13"/>
      <c r="B182" s="185"/>
      <c r="C182" s="13"/>
      <c r="D182" s="186" t="s">
        <v>154</v>
      </c>
      <c r="E182" s="187" t="s">
        <v>1</v>
      </c>
      <c r="F182" s="188" t="s">
        <v>249</v>
      </c>
      <c r="G182" s="13"/>
      <c r="H182" s="189">
        <v>1</v>
      </c>
      <c r="I182" s="190"/>
      <c r="J182" s="13"/>
      <c r="K182" s="13"/>
      <c r="L182" s="185"/>
      <c r="M182" s="191"/>
      <c r="N182" s="192"/>
      <c r="O182" s="192"/>
      <c r="P182" s="192"/>
      <c r="Q182" s="192"/>
      <c r="R182" s="192"/>
      <c r="S182" s="192"/>
      <c r="T182" s="19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187" t="s">
        <v>154</v>
      </c>
      <c r="AU182" s="187" t="s">
        <v>86</v>
      </c>
      <c r="AV182" s="13" t="s">
        <v>86</v>
      </c>
      <c r="AW182" s="13" t="s">
        <v>33</v>
      </c>
      <c r="AX182" s="13" t="s">
        <v>77</v>
      </c>
      <c r="AY182" s="187" t="s">
        <v>144</v>
      </c>
    </row>
    <row r="183" s="13" customFormat="1">
      <c r="A183" s="13"/>
      <c r="B183" s="185"/>
      <c r="C183" s="13"/>
      <c r="D183" s="186" t="s">
        <v>154</v>
      </c>
      <c r="E183" s="187" t="s">
        <v>1</v>
      </c>
      <c r="F183" s="188" t="s">
        <v>250</v>
      </c>
      <c r="G183" s="13"/>
      <c r="H183" s="189">
        <v>2</v>
      </c>
      <c r="I183" s="190"/>
      <c r="J183" s="13"/>
      <c r="K183" s="13"/>
      <c r="L183" s="185"/>
      <c r="M183" s="191"/>
      <c r="N183" s="192"/>
      <c r="O183" s="192"/>
      <c r="P183" s="192"/>
      <c r="Q183" s="192"/>
      <c r="R183" s="192"/>
      <c r="S183" s="192"/>
      <c r="T183" s="19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187" t="s">
        <v>154</v>
      </c>
      <c r="AU183" s="187" t="s">
        <v>86</v>
      </c>
      <c r="AV183" s="13" t="s">
        <v>86</v>
      </c>
      <c r="AW183" s="13" t="s">
        <v>33</v>
      </c>
      <c r="AX183" s="13" t="s">
        <v>77</v>
      </c>
      <c r="AY183" s="187" t="s">
        <v>144</v>
      </c>
    </row>
    <row r="184" s="14" customFormat="1">
      <c r="A184" s="14"/>
      <c r="B184" s="194"/>
      <c r="C184" s="14"/>
      <c r="D184" s="186" t="s">
        <v>154</v>
      </c>
      <c r="E184" s="195" t="s">
        <v>1</v>
      </c>
      <c r="F184" s="196" t="s">
        <v>181</v>
      </c>
      <c r="G184" s="14"/>
      <c r="H184" s="197">
        <v>4</v>
      </c>
      <c r="I184" s="198"/>
      <c r="J184" s="14"/>
      <c r="K184" s="14"/>
      <c r="L184" s="194"/>
      <c r="M184" s="199"/>
      <c r="N184" s="200"/>
      <c r="O184" s="200"/>
      <c r="P184" s="200"/>
      <c r="Q184" s="200"/>
      <c r="R184" s="200"/>
      <c r="S184" s="200"/>
      <c r="T184" s="201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195" t="s">
        <v>154</v>
      </c>
      <c r="AU184" s="195" t="s">
        <v>86</v>
      </c>
      <c r="AV184" s="14" t="s">
        <v>145</v>
      </c>
      <c r="AW184" s="14" t="s">
        <v>33</v>
      </c>
      <c r="AX184" s="14" t="s">
        <v>8</v>
      </c>
      <c r="AY184" s="195" t="s">
        <v>144</v>
      </c>
    </row>
    <row r="185" s="2" customFormat="1" ht="24.15" customHeight="1">
      <c r="A185" s="37"/>
      <c r="B185" s="171"/>
      <c r="C185" s="202" t="s">
        <v>208</v>
      </c>
      <c r="D185" s="202" t="s">
        <v>251</v>
      </c>
      <c r="E185" s="203" t="s">
        <v>252</v>
      </c>
      <c r="F185" s="204" t="s">
        <v>253</v>
      </c>
      <c r="G185" s="205" t="s">
        <v>231</v>
      </c>
      <c r="H185" s="206">
        <v>4</v>
      </c>
      <c r="I185" s="207"/>
      <c r="J185" s="208">
        <f>ROUND(I185*H185,0)</f>
        <v>0</v>
      </c>
      <c r="K185" s="204" t="s">
        <v>1</v>
      </c>
      <c r="L185" s="209"/>
      <c r="M185" s="210" t="s">
        <v>1</v>
      </c>
      <c r="N185" s="211" t="s">
        <v>42</v>
      </c>
      <c r="O185" s="76"/>
      <c r="P185" s="181">
        <f>O185*H185</f>
        <v>0</v>
      </c>
      <c r="Q185" s="181">
        <v>0.001</v>
      </c>
      <c r="R185" s="181">
        <f>Q185*H185</f>
        <v>0.0040000000000000001</v>
      </c>
      <c r="S185" s="181">
        <v>0</v>
      </c>
      <c r="T185" s="182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183" t="s">
        <v>254</v>
      </c>
      <c r="AT185" s="183" t="s">
        <v>251</v>
      </c>
      <c r="AU185" s="183" t="s">
        <v>86</v>
      </c>
      <c r="AY185" s="18" t="s">
        <v>144</v>
      </c>
      <c r="BE185" s="184">
        <f>IF(N185="základní",J185,0)</f>
        <v>0</v>
      </c>
      <c r="BF185" s="184">
        <f>IF(N185="snížená",J185,0)</f>
        <v>0</v>
      </c>
      <c r="BG185" s="184">
        <f>IF(N185="zákl. přenesená",J185,0)</f>
        <v>0</v>
      </c>
      <c r="BH185" s="184">
        <f>IF(N185="sníž. přenesená",J185,0)</f>
        <v>0</v>
      </c>
      <c r="BI185" s="184">
        <f>IF(N185="nulová",J185,0)</f>
        <v>0</v>
      </c>
      <c r="BJ185" s="18" t="s">
        <v>8</v>
      </c>
      <c r="BK185" s="184">
        <f>ROUND(I185*H185,0)</f>
        <v>0</v>
      </c>
      <c r="BL185" s="18" t="s">
        <v>193</v>
      </c>
      <c r="BM185" s="183" t="s">
        <v>255</v>
      </c>
    </row>
    <row r="186" s="2" customFormat="1" ht="24.15" customHeight="1">
      <c r="A186" s="37"/>
      <c r="B186" s="171"/>
      <c r="C186" s="172" t="s">
        <v>256</v>
      </c>
      <c r="D186" s="172" t="s">
        <v>147</v>
      </c>
      <c r="E186" s="173" t="s">
        <v>257</v>
      </c>
      <c r="F186" s="174" t="s">
        <v>258</v>
      </c>
      <c r="G186" s="175" t="s">
        <v>243</v>
      </c>
      <c r="H186" s="176">
        <v>1</v>
      </c>
      <c r="I186" s="177"/>
      <c r="J186" s="178">
        <f>ROUND(I186*H186,0)</f>
        <v>0</v>
      </c>
      <c r="K186" s="174" t="s">
        <v>151</v>
      </c>
      <c r="L186" s="38"/>
      <c r="M186" s="179" t="s">
        <v>1</v>
      </c>
      <c r="N186" s="180" t="s">
        <v>42</v>
      </c>
      <c r="O186" s="76"/>
      <c r="P186" s="181">
        <f>O186*H186</f>
        <v>0</v>
      </c>
      <c r="Q186" s="181">
        <v>0.018079313199999999</v>
      </c>
      <c r="R186" s="181">
        <f>Q186*H186</f>
        <v>0.018079313199999999</v>
      </c>
      <c r="S186" s="181">
        <v>0</v>
      </c>
      <c r="T186" s="182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183" t="s">
        <v>193</v>
      </c>
      <c r="AT186" s="183" t="s">
        <v>147</v>
      </c>
      <c r="AU186" s="183" t="s">
        <v>86</v>
      </c>
      <c r="AY186" s="18" t="s">
        <v>144</v>
      </c>
      <c r="BE186" s="184">
        <f>IF(N186="základní",J186,0)</f>
        <v>0</v>
      </c>
      <c r="BF186" s="184">
        <f>IF(N186="snížená",J186,0)</f>
        <v>0</v>
      </c>
      <c r="BG186" s="184">
        <f>IF(N186="zákl. přenesená",J186,0)</f>
        <v>0</v>
      </c>
      <c r="BH186" s="184">
        <f>IF(N186="sníž. přenesená",J186,0)</f>
        <v>0</v>
      </c>
      <c r="BI186" s="184">
        <f>IF(N186="nulová",J186,0)</f>
        <v>0</v>
      </c>
      <c r="BJ186" s="18" t="s">
        <v>8</v>
      </c>
      <c r="BK186" s="184">
        <f>ROUND(I186*H186,0)</f>
        <v>0</v>
      </c>
      <c r="BL186" s="18" t="s">
        <v>193</v>
      </c>
      <c r="BM186" s="183" t="s">
        <v>259</v>
      </c>
    </row>
    <row r="187" s="13" customFormat="1">
      <c r="A187" s="13"/>
      <c r="B187" s="185"/>
      <c r="C187" s="13"/>
      <c r="D187" s="186" t="s">
        <v>154</v>
      </c>
      <c r="E187" s="187" t="s">
        <v>1</v>
      </c>
      <c r="F187" s="188" t="s">
        <v>260</v>
      </c>
      <c r="G187" s="13"/>
      <c r="H187" s="189">
        <v>1</v>
      </c>
      <c r="I187" s="190"/>
      <c r="J187" s="13"/>
      <c r="K187" s="13"/>
      <c r="L187" s="185"/>
      <c r="M187" s="191"/>
      <c r="N187" s="192"/>
      <c r="O187" s="192"/>
      <c r="P187" s="192"/>
      <c r="Q187" s="192"/>
      <c r="R187" s="192"/>
      <c r="S187" s="192"/>
      <c r="T187" s="19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187" t="s">
        <v>154</v>
      </c>
      <c r="AU187" s="187" t="s">
        <v>86</v>
      </c>
      <c r="AV187" s="13" t="s">
        <v>86</v>
      </c>
      <c r="AW187" s="13" t="s">
        <v>33</v>
      </c>
      <c r="AX187" s="13" t="s">
        <v>77</v>
      </c>
      <c r="AY187" s="187" t="s">
        <v>144</v>
      </c>
    </row>
    <row r="188" s="14" customFormat="1">
      <c r="A188" s="14"/>
      <c r="B188" s="194"/>
      <c r="C188" s="14"/>
      <c r="D188" s="186" t="s">
        <v>154</v>
      </c>
      <c r="E188" s="195" t="s">
        <v>1</v>
      </c>
      <c r="F188" s="196" t="s">
        <v>181</v>
      </c>
      <c r="G188" s="14"/>
      <c r="H188" s="197">
        <v>1</v>
      </c>
      <c r="I188" s="198"/>
      <c r="J188" s="14"/>
      <c r="K188" s="14"/>
      <c r="L188" s="194"/>
      <c r="M188" s="199"/>
      <c r="N188" s="200"/>
      <c r="O188" s="200"/>
      <c r="P188" s="200"/>
      <c r="Q188" s="200"/>
      <c r="R188" s="200"/>
      <c r="S188" s="200"/>
      <c r="T188" s="201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195" t="s">
        <v>154</v>
      </c>
      <c r="AU188" s="195" t="s">
        <v>86</v>
      </c>
      <c r="AV188" s="14" t="s">
        <v>145</v>
      </c>
      <c r="AW188" s="14" t="s">
        <v>33</v>
      </c>
      <c r="AX188" s="14" t="s">
        <v>8</v>
      </c>
      <c r="AY188" s="195" t="s">
        <v>144</v>
      </c>
    </row>
    <row r="189" s="2" customFormat="1" ht="24.15" customHeight="1">
      <c r="A189" s="37"/>
      <c r="B189" s="171"/>
      <c r="C189" s="172" t="s">
        <v>211</v>
      </c>
      <c r="D189" s="172" t="s">
        <v>147</v>
      </c>
      <c r="E189" s="173" t="s">
        <v>261</v>
      </c>
      <c r="F189" s="174" t="s">
        <v>262</v>
      </c>
      <c r="G189" s="175" t="s">
        <v>243</v>
      </c>
      <c r="H189" s="176">
        <v>1</v>
      </c>
      <c r="I189" s="177"/>
      <c r="J189" s="178">
        <f>ROUND(I189*H189,0)</f>
        <v>0</v>
      </c>
      <c r="K189" s="174" t="s">
        <v>151</v>
      </c>
      <c r="L189" s="38"/>
      <c r="M189" s="179" t="s">
        <v>1</v>
      </c>
      <c r="N189" s="180" t="s">
        <v>42</v>
      </c>
      <c r="O189" s="76"/>
      <c r="P189" s="181">
        <f>O189*H189</f>
        <v>0</v>
      </c>
      <c r="Q189" s="181">
        <v>0</v>
      </c>
      <c r="R189" s="181">
        <f>Q189*H189</f>
        <v>0</v>
      </c>
      <c r="S189" s="181">
        <v>0.0172</v>
      </c>
      <c r="T189" s="182">
        <f>S189*H189</f>
        <v>0.0172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183" t="s">
        <v>193</v>
      </c>
      <c r="AT189" s="183" t="s">
        <v>147</v>
      </c>
      <c r="AU189" s="183" t="s">
        <v>86</v>
      </c>
      <c r="AY189" s="18" t="s">
        <v>144</v>
      </c>
      <c r="BE189" s="184">
        <f>IF(N189="základní",J189,0)</f>
        <v>0</v>
      </c>
      <c r="BF189" s="184">
        <f>IF(N189="snížená",J189,0)</f>
        <v>0</v>
      </c>
      <c r="BG189" s="184">
        <f>IF(N189="zákl. přenesená",J189,0)</f>
        <v>0</v>
      </c>
      <c r="BH189" s="184">
        <f>IF(N189="sníž. přenesená",J189,0)</f>
        <v>0</v>
      </c>
      <c r="BI189" s="184">
        <f>IF(N189="nulová",J189,0)</f>
        <v>0</v>
      </c>
      <c r="BJ189" s="18" t="s">
        <v>8</v>
      </c>
      <c r="BK189" s="184">
        <f>ROUND(I189*H189,0)</f>
        <v>0</v>
      </c>
      <c r="BL189" s="18" t="s">
        <v>193</v>
      </c>
      <c r="BM189" s="183" t="s">
        <v>263</v>
      </c>
    </row>
    <row r="190" s="2" customFormat="1" ht="16.5" customHeight="1">
      <c r="A190" s="37"/>
      <c r="B190" s="171"/>
      <c r="C190" s="172" t="s">
        <v>264</v>
      </c>
      <c r="D190" s="172" t="s">
        <v>147</v>
      </c>
      <c r="E190" s="173" t="s">
        <v>265</v>
      </c>
      <c r="F190" s="174" t="s">
        <v>266</v>
      </c>
      <c r="G190" s="175" t="s">
        <v>243</v>
      </c>
      <c r="H190" s="176">
        <v>3</v>
      </c>
      <c r="I190" s="177"/>
      <c r="J190" s="178">
        <f>ROUND(I190*H190,0)</f>
        <v>0</v>
      </c>
      <c r="K190" s="174" t="s">
        <v>151</v>
      </c>
      <c r="L190" s="38"/>
      <c r="M190" s="179" t="s">
        <v>1</v>
      </c>
      <c r="N190" s="180" t="s">
        <v>42</v>
      </c>
      <c r="O190" s="76"/>
      <c r="P190" s="181">
        <f>O190*H190</f>
        <v>0</v>
      </c>
      <c r="Q190" s="181">
        <v>0</v>
      </c>
      <c r="R190" s="181">
        <f>Q190*H190</f>
        <v>0</v>
      </c>
      <c r="S190" s="181">
        <v>0.019460000000000002</v>
      </c>
      <c r="T190" s="182">
        <f>S190*H190</f>
        <v>0.058380000000000001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183" t="s">
        <v>193</v>
      </c>
      <c r="AT190" s="183" t="s">
        <v>147</v>
      </c>
      <c r="AU190" s="183" t="s">
        <v>86</v>
      </c>
      <c r="AY190" s="18" t="s">
        <v>144</v>
      </c>
      <c r="BE190" s="184">
        <f>IF(N190="základní",J190,0)</f>
        <v>0</v>
      </c>
      <c r="BF190" s="184">
        <f>IF(N190="snížená",J190,0)</f>
        <v>0</v>
      </c>
      <c r="BG190" s="184">
        <f>IF(N190="zákl. přenesená",J190,0)</f>
        <v>0</v>
      </c>
      <c r="BH190" s="184">
        <f>IF(N190="sníž. přenesená",J190,0)</f>
        <v>0</v>
      </c>
      <c r="BI190" s="184">
        <f>IF(N190="nulová",J190,0)</f>
        <v>0</v>
      </c>
      <c r="BJ190" s="18" t="s">
        <v>8</v>
      </c>
      <c r="BK190" s="184">
        <f>ROUND(I190*H190,0)</f>
        <v>0</v>
      </c>
      <c r="BL190" s="18" t="s">
        <v>193</v>
      </c>
      <c r="BM190" s="183" t="s">
        <v>267</v>
      </c>
    </row>
    <row r="191" s="2" customFormat="1" ht="24.15" customHeight="1">
      <c r="A191" s="37"/>
      <c r="B191" s="171"/>
      <c r="C191" s="172" t="s">
        <v>215</v>
      </c>
      <c r="D191" s="172" t="s">
        <v>147</v>
      </c>
      <c r="E191" s="173" t="s">
        <v>268</v>
      </c>
      <c r="F191" s="174" t="s">
        <v>269</v>
      </c>
      <c r="G191" s="175" t="s">
        <v>243</v>
      </c>
      <c r="H191" s="176">
        <v>1</v>
      </c>
      <c r="I191" s="177"/>
      <c r="J191" s="178">
        <f>ROUND(I191*H191,0)</f>
        <v>0</v>
      </c>
      <c r="K191" s="174" t="s">
        <v>151</v>
      </c>
      <c r="L191" s="38"/>
      <c r="M191" s="179" t="s">
        <v>1</v>
      </c>
      <c r="N191" s="180" t="s">
        <v>42</v>
      </c>
      <c r="O191" s="76"/>
      <c r="P191" s="181">
        <f>O191*H191</f>
        <v>0</v>
      </c>
      <c r="Q191" s="181">
        <v>0.019209276500000001</v>
      </c>
      <c r="R191" s="181">
        <f>Q191*H191</f>
        <v>0.019209276500000001</v>
      </c>
      <c r="S191" s="181">
        <v>0</v>
      </c>
      <c r="T191" s="182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183" t="s">
        <v>193</v>
      </c>
      <c r="AT191" s="183" t="s">
        <v>147</v>
      </c>
      <c r="AU191" s="183" t="s">
        <v>86</v>
      </c>
      <c r="AY191" s="18" t="s">
        <v>144</v>
      </c>
      <c r="BE191" s="184">
        <f>IF(N191="základní",J191,0)</f>
        <v>0</v>
      </c>
      <c r="BF191" s="184">
        <f>IF(N191="snížená",J191,0)</f>
        <v>0</v>
      </c>
      <c r="BG191" s="184">
        <f>IF(N191="zákl. přenesená",J191,0)</f>
        <v>0</v>
      </c>
      <c r="BH191" s="184">
        <f>IF(N191="sníž. přenesená",J191,0)</f>
        <v>0</v>
      </c>
      <c r="BI191" s="184">
        <f>IF(N191="nulová",J191,0)</f>
        <v>0</v>
      </c>
      <c r="BJ191" s="18" t="s">
        <v>8</v>
      </c>
      <c r="BK191" s="184">
        <f>ROUND(I191*H191,0)</f>
        <v>0</v>
      </c>
      <c r="BL191" s="18" t="s">
        <v>193</v>
      </c>
      <c r="BM191" s="183" t="s">
        <v>270</v>
      </c>
    </row>
    <row r="192" s="13" customFormat="1">
      <c r="A192" s="13"/>
      <c r="B192" s="185"/>
      <c r="C192" s="13"/>
      <c r="D192" s="186" t="s">
        <v>154</v>
      </c>
      <c r="E192" s="187" t="s">
        <v>1</v>
      </c>
      <c r="F192" s="188" t="s">
        <v>271</v>
      </c>
      <c r="G192" s="13"/>
      <c r="H192" s="189">
        <v>1</v>
      </c>
      <c r="I192" s="190"/>
      <c r="J192" s="13"/>
      <c r="K192" s="13"/>
      <c r="L192" s="185"/>
      <c r="M192" s="191"/>
      <c r="N192" s="192"/>
      <c r="O192" s="192"/>
      <c r="P192" s="192"/>
      <c r="Q192" s="192"/>
      <c r="R192" s="192"/>
      <c r="S192" s="192"/>
      <c r="T192" s="19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187" t="s">
        <v>154</v>
      </c>
      <c r="AU192" s="187" t="s">
        <v>86</v>
      </c>
      <c r="AV192" s="13" t="s">
        <v>86</v>
      </c>
      <c r="AW192" s="13" t="s">
        <v>33</v>
      </c>
      <c r="AX192" s="13" t="s">
        <v>77</v>
      </c>
      <c r="AY192" s="187" t="s">
        <v>144</v>
      </c>
    </row>
    <row r="193" s="14" customFormat="1">
      <c r="A193" s="14"/>
      <c r="B193" s="194"/>
      <c r="C193" s="14"/>
      <c r="D193" s="186" t="s">
        <v>154</v>
      </c>
      <c r="E193" s="195" t="s">
        <v>1</v>
      </c>
      <c r="F193" s="196" t="s">
        <v>181</v>
      </c>
      <c r="G193" s="14"/>
      <c r="H193" s="197">
        <v>1</v>
      </c>
      <c r="I193" s="198"/>
      <c r="J193" s="14"/>
      <c r="K193" s="14"/>
      <c r="L193" s="194"/>
      <c r="M193" s="199"/>
      <c r="N193" s="200"/>
      <c r="O193" s="200"/>
      <c r="P193" s="200"/>
      <c r="Q193" s="200"/>
      <c r="R193" s="200"/>
      <c r="S193" s="200"/>
      <c r="T193" s="201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195" t="s">
        <v>154</v>
      </c>
      <c r="AU193" s="195" t="s">
        <v>86</v>
      </c>
      <c r="AV193" s="14" t="s">
        <v>145</v>
      </c>
      <c r="AW193" s="14" t="s">
        <v>33</v>
      </c>
      <c r="AX193" s="14" t="s">
        <v>8</v>
      </c>
      <c r="AY193" s="195" t="s">
        <v>144</v>
      </c>
    </row>
    <row r="194" s="2" customFormat="1" ht="24.15" customHeight="1">
      <c r="A194" s="37"/>
      <c r="B194" s="171"/>
      <c r="C194" s="172" t="s">
        <v>272</v>
      </c>
      <c r="D194" s="172" t="s">
        <v>147</v>
      </c>
      <c r="E194" s="173" t="s">
        <v>273</v>
      </c>
      <c r="F194" s="174" t="s">
        <v>274</v>
      </c>
      <c r="G194" s="175" t="s">
        <v>243</v>
      </c>
      <c r="H194" s="176">
        <v>2</v>
      </c>
      <c r="I194" s="177"/>
      <c r="J194" s="178">
        <f>ROUND(I194*H194,0)</f>
        <v>0</v>
      </c>
      <c r="K194" s="174" t="s">
        <v>1</v>
      </c>
      <c r="L194" s="38"/>
      <c r="M194" s="179" t="s">
        <v>1</v>
      </c>
      <c r="N194" s="180" t="s">
        <v>42</v>
      </c>
      <c r="O194" s="76"/>
      <c r="P194" s="181">
        <f>O194*H194</f>
        <v>0</v>
      </c>
      <c r="Q194" s="181">
        <v>0.051728589700000001</v>
      </c>
      <c r="R194" s="181">
        <f>Q194*H194</f>
        <v>0.1034571794</v>
      </c>
      <c r="S194" s="181">
        <v>0</v>
      </c>
      <c r="T194" s="182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183" t="s">
        <v>193</v>
      </c>
      <c r="AT194" s="183" t="s">
        <v>147</v>
      </c>
      <c r="AU194" s="183" t="s">
        <v>86</v>
      </c>
      <c r="AY194" s="18" t="s">
        <v>144</v>
      </c>
      <c r="BE194" s="184">
        <f>IF(N194="základní",J194,0)</f>
        <v>0</v>
      </c>
      <c r="BF194" s="184">
        <f>IF(N194="snížená",J194,0)</f>
        <v>0</v>
      </c>
      <c r="BG194" s="184">
        <f>IF(N194="zákl. přenesená",J194,0)</f>
        <v>0</v>
      </c>
      <c r="BH194" s="184">
        <f>IF(N194="sníž. přenesená",J194,0)</f>
        <v>0</v>
      </c>
      <c r="BI194" s="184">
        <f>IF(N194="nulová",J194,0)</f>
        <v>0</v>
      </c>
      <c r="BJ194" s="18" t="s">
        <v>8</v>
      </c>
      <c r="BK194" s="184">
        <f>ROUND(I194*H194,0)</f>
        <v>0</v>
      </c>
      <c r="BL194" s="18" t="s">
        <v>193</v>
      </c>
      <c r="BM194" s="183" t="s">
        <v>275</v>
      </c>
    </row>
    <row r="195" s="13" customFormat="1">
      <c r="A195" s="13"/>
      <c r="B195" s="185"/>
      <c r="C195" s="13"/>
      <c r="D195" s="186" t="s">
        <v>154</v>
      </c>
      <c r="E195" s="187" t="s">
        <v>1</v>
      </c>
      <c r="F195" s="188" t="s">
        <v>276</v>
      </c>
      <c r="G195" s="13"/>
      <c r="H195" s="189">
        <v>1</v>
      </c>
      <c r="I195" s="190"/>
      <c r="J195" s="13"/>
      <c r="K195" s="13"/>
      <c r="L195" s="185"/>
      <c r="M195" s="191"/>
      <c r="N195" s="192"/>
      <c r="O195" s="192"/>
      <c r="P195" s="192"/>
      <c r="Q195" s="192"/>
      <c r="R195" s="192"/>
      <c r="S195" s="192"/>
      <c r="T195" s="19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187" t="s">
        <v>154</v>
      </c>
      <c r="AU195" s="187" t="s">
        <v>86</v>
      </c>
      <c r="AV195" s="13" t="s">
        <v>86</v>
      </c>
      <c r="AW195" s="13" t="s">
        <v>33</v>
      </c>
      <c r="AX195" s="13" t="s">
        <v>77</v>
      </c>
      <c r="AY195" s="187" t="s">
        <v>144</v>
      </c>
    </row>
    <row r="196" s="13" customFormat="1">
      <c r="A196" s="13"/>
      <c r="B196" s="185"/>
      <c r="C196" s="13"/>
      <c r="D196" s="186" t="s">
        <v>154</v>
      </c>
      <c r="E196" s="187" t="s">
        <v>1</v>
      </c>
      <c r="F196" s="188" t="s">
        <v>277</v>
      </c>
      <c r="G196" s="13"/>
      <c r="H196" s="189">
        <v>1</v>
      </c>
      <c r="I196" s="190"/>
      <c r="J196" s="13"/>
      <c r="K196" s="13"/>
      <c r="L196" s="185"/>
      <c r="M196" s="191"/>
      <c r="N196" s="192"/>
      <c r="O196" s="192"/>
      <c r="P196" s="192"/>
      <c r="Q196" s="192"/>
      <c r="R196" s="192"/>
      <c r="S196" s="192"/>
      <c r="T196" s="19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187" t="s">
        <v>154</v>
      </c>
      <c r="AU196" s="187" t="s">
        <v>86</v>
      </c>
      <c r="AV196" s="13" t="s">
        <v>86</v>
      </c>
      <c r="AW196" s="13" t="s">
        <v>33</v>
      </c>
      <c r="AX196" s="13" t="s">
        <v>77</v>
      </c>
      <c r="AY196" s="187" t="s">
        <v>144</v>
      </c>
    </row>
    <row r="197" s="14" customFormat="1">
      <c r="A197" s="14"/>
      <c r="B197" s="194"/>
      <c r="C197" s="14"/>
      <c r="D197" s="186" t="s">
        <v>154</v>
      </c>
      <c r="E197" s="195" t="s">
        <v>1</v>
      </c>
      <c r="F197" s="196" t="s">
        <v>181</v>
      </c>
      <c r="G197" s="14"/>
      <c r="H197" s="197">
        <v>2</v>
      </c>
      <c r="I197" s="198"/>
      <c r="J197" s="14"/>
      <c r="K197" s="14"/>
      <c r="L197" s="194"/>
      <c r="M197" s="199"/>
      <c r="N197" s="200"/>
      <c r="O197" s="200"/>
      <c r="P197" s="200"/>
      <c r="Q197" s="200"/>
      <c r="R197" s="200"/>
      <c r="S197" s="200"/>
      <c r="T197" s="201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195" t="s">
        <v>154</v>
      </c>
      <c r="AU197" s="195" t="s">
        <v>86</v>
      </c>
      <c r="AV197" s="14" t="s">
        <v>145</v>
      </c>
      <c r="AW197" s="14" t="s">
        <v>33</v>
      </c>
      <c r="AX197" s="14" t="s">
        <v>8</v>
      </c>
      <c r="AY197" s="195" t="s">
        <v>144</v>
      </c>
    </row>
    <row r="198" s="2" customFormat="1" ht="24.15" customHeight="1">
      <c r="A198" s="37"/>
      <c r="B198" s="171"/>
      <c r="C198" s="172" t="s">
        <v>220</v>
      </c>
      <c r="D198" s="172" t="s">
        <v>147</v>
      </c>
      <c r="E198" s="173" t="s">
        <v>278</v>
      </c>
      <c r="F198" s="174" t="s">
        <v>279</v>
      </c>
      <c r="G198" s="175" t="s">
        <v>243</v>
      </c>
      <c r="H198" s="176">
        <v>2</v>
      </c>
      <c r="I198" s="177"/>
      <c r="J198" s="178">
        <f>ROUND(I198*H198,0)</f>
        <v>0</v>
      </c>
      <c r="K198" s="174" t="s">
        <v>1</v>
      </c>
      <c r="L198" s="38"/>
      <c r="M198" s="179" t="s">
        <v>1</v>
      </c>
      <c r="N198" s="180" t="s">
        <v>42</v>
      </c>
      <c r="O198" s="76"/>
      <c r="P198" s="181">
        <f>O198*H198</f>
        <v>0</v>
      </c>
      <c r="Q198" s="181">
        <v>0.00051820000000000002</v>
      </c>
      <c r="R198" s="181">
        <f>Q198*H198</f>
        <v>0.0010364</v>
      </c>
      <c r="S198" s="181">
        <v>0</v>
      </c>
      <c r="T198" s="182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183" t="s">
        <v>193</v>
      </c>
      <c r="AT198" s="183" t="s">
        <v>147</v>
      </c>
      <c r="AU198" s="183" t="s">
        <v>86</v>
      </c>
      <c r="AY198" s="18" t="s">
        <v>144</v>
      </c>
      <c r="BE198" s="184">
        <f>IF(N198="základní",J198,0)</f>
        <v>0</v>
      </c>
      <c r="BF198" s="184">
        <f>IF(N198="snížená",J198,0)</f>
        <v>0</v>
      </c>
      <c r="BG198" s="184">
        <f>IF(N198="zákl. přenesená",J198,0)</f>
        <v>0</v>
      </c>
      <c r="BH198" s="184">
        <f>IF(N198="sníž. přenesená",J198,0)</f>
        <v>0</v>
      </c>
      <c r="BI198" s="184">
        <f>IF(N198="nulová",J198,0)</f>
        <v>0</v>
      </c>
      <c r="BJ198" s="18" t="s">
        <v>8</v>
      </c>
      <c r="BK198" s="184">
        <f>ROUND(I198*H198,0)</f>
        <v>0</v>
      </c>
      <c r="BL198" s="18" t="s">
        <v>193</v>
      </c>
      <c r="BM198" s="183" t="s">
        <v>280</v>
      </c>
    </row>
    <row r="199" s="13" customFormat="1">
      <c r="A199" s="13"/>
      <c r="B199" s="185"/>
      <c r="C199" s="13"/>
      <c r="D199" s="186" t="s">
        <v>154</v>
      </c>
      <c r="E199" s="187" t="s">
        <v>1</v>
      </c>
      <c r="F199" s="188" t="s">
        <v>281</v>
      </c>
      <c r="G199" s="13"/>
      <c r="H199" s="189">
        <v>1</v>
      </c>
      <c r="I199" s="190"/>
      <c r="J199" s="13"/>
      <c r="K199" s="13"/>
      <c r="L199" s="185"/>
      <c r="M199" s="191"/>
      <c r="N199" s="192"/>
      <c r="O199" s="192"/>
      <c r="P199" s="192"/>
      <c r="Q199" s="192"/>
      <c r="R199" s="192"/>
      <c r="S199" s="192"/>
      <c r="T199" s="19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187" t="s">
        <v>154</v>
      </c>
      <c r="AU199" s="187" t="s">
        <v>86</v>
      </c>
      <c r="AV199" s="13" t="s">
        <v>86</v>
      </c>
      <c r="AW199" s="13" t="s">
        <v>33</v>
      </c>
      <c r="AX199" s="13" t="s">
        <v>77</v>
      </c>
      <c r="AY199" s="187" t="s">
        <v>144</v>
      </c>
    </row>
    <row r="200" s="13" customFormat="1">
      <c r="A200" s="13"/>
      <c r="B200" s="185"/>
      <c r="C200" s="13"/>
      <c r="D200" s="186" t="s">
        <v>154</v>
      </c>
      <c r="E200" s="187" t="s">
        <v>1</v>
      </c>
      <c r="F200" s="188" t="s">
        <v>282</v>
      </c>
      <c r="G200" s="13"/>
      <c r="H200" s="189">
        <v>1</v>
      </c>
      <c r="I200" s="190"/>
      <c r="J200" s="13"/>
      <c r="K200" s="13"/>
      <c r="L200" s="185"/>
      <c r="M200" s="191"/>
      <c r="N200" s="192"/>
      <c r="O200" s="192"/>
      <c r="P200" s="192"/>
      <c r="Q200" s="192"/>
      <c r="R200" s="192"/>
      <c r="S200" s="192"/>
      <c r="T200" s="19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187" t="s">
        <v>154</v>
      </c>
      <c r="AU200" s="187" t="s">
        <v>86</v>
      </c>
      <c r="AV200" s="13" t="s">
        <v>86</v>
      </c>
      <c r="AW200" s="13" t="s">
        <v>33</v>
      </c>
      <c r="AX200" s="13" t="s">
        <v>77</v>
      </c>
      <c r="AY200" s="187" t="s">
        <v>144</v>
      </c>
    </row>
    <row r="201" s="14" customFormat="1">
      <c r="A201" s="14"/>
      <c r="B201" s="194"/>
      <c r="C201" s="14"/>
      <c r="D201" s="186" t="s">
        <v>154</v>
      </c>
      <c r="E201" s="195" t="s">
        <v>1</v>
      </c>
      <c r="F201" s="196" t="s">
        <v>181</v>
      </c>
      <c r="G201" s="14"/>
      <c r="H201" s="197">
        <v>2</v>
      </c>
      <c r="I201" s="198"/>
      <c r="J201" s="14"/>
      <c r="K201" s="14"/>
      <c r="L201" s="194"/>
      <c r="M201" s="199"/>
      <c r="N201" s="200"/>
      <c r="O201" s="200"/>
      <c r="P201" s="200"/>
      <c r="Q201" s="200"/>
      <c r="R201" s="200"/>
      <c r="S201" s="200"/>
      <c r="T201" s="201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195" t="s">
        <v>154</v>
      </c>
      <c r="AU201" s="195" t="s">
        <v>86</v>
      </c>
      <c r="AV201" s="14" t="s">
        <v>145</v>
      </c>
      <c r="AW201" s="14" t="s">
        <v>33</v>
      </c>
      <c r="AX201" s="14" t="s">
        <v>8</v>
      </c>
      <c r="AY201" s="195" t="s">
        <v>144</v>
      </c>
    </row>
    <row r="202" s="2" customFormat="1" ht="24.15" customHeight="1">
      <c r="A202" s="37"/>
      <c r="B202" s="171"/>
      <c r="C202" s="172" t="s">
        <v>283</v>
      </c>
      <c r="D202" s="172" t="s">
        <v>147</v>
      </c>
      <c r="E202" s="173" t="s">
        <v>284</v>
      </c>
      <c r="F202" s="174" t="s">
        <v>285</v>
      </c>
      <c r="G202" s="175" t="s">
        <v>243</v>
      </c>
      <c r="H202" s="176">
        <v>1</v>
      </c>
      <c r="I202" s="177"/>
      <c r="J202" s="178">
        <f>ROUND(I202*H202,0)</f>
        <v>0</v>
      </c>
      <c r="K202" s="174" t="s">
        <v>1</v>
      </c>
      <c r="L202" s="38"/>
      <c r="M202" s="179" t="s">
        <v>1</v>
      </c>
      <c r="N202" s="180" t="s">
        <v>42</v>
      </c>
      <c r="O202" s="76"/>
      <c r="P202" s="181">
        <f>O202*H202</f>
        <v>0</v>
      </c>
      <c r="Q202" s="181">
        <v>0.00051820000000000002</v>
      </c>
      <c r="R202" s="181">
        <f>Q202*H202</f>
        <v>0.00051820000000000002</v>
      </c>
      <c r="S202" s="181">
        <v>0</v>
      </c>
      <c r="T202" s="182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183" t="s">
        <v>193</v>
      </c>
      <c r="AT202" s="183" t="s">
        <v>147</v>
      </c>
      <c r="AU202" s="183" t="s">
        <v>86</v>
      </c>
      <c r="AY202" s="18" t="s">
        <v>144</v>
      </c>
      <c r="BE202" s="184">
        <f>IF(N202="základní",J202,0)</f>
        <v>0</v>
      </c>
      <c r="BF202" s="184">
        <f>IF(N202="snížená",J202,0)</f>
        <v>0</v>
      </c>
      <c r="BG202" s="184">
        <f>IF(N202="zákl. přenesená",J202,0)</f>
        <v>0</v>
      </c>
      <c r="BH202" s="184">
        <f>IF(N202="sníž. přenesená",J202,0)</f>
        <v>0</v>
      </c>
      <c r="BI202" s="184">
        <f>IF(N202="nulová",J202,0)</f>
        <v>0</v>
      </c>
      <c r="BJ202" s="18" t="s">
        <v>8</v>
      </c>
      <c r="BK202" s="184">
        <f>ROUND(I202*H202,0)</f>
        <v>0</v>
      </c>
      <c r="BL202" s="18" t="s">
        <v>193</v>
      </c>
      <c r="BM202" s="183" t="s">
        <v>286</v>
      </c>
    </row>
    <row r="203" s="13" customFormat="1">
      <c r="A203" s="13"/>
      <c r="B203" s="185"/>
      <c r="C203" s="13"/>
      <c r="D203" s="186" t="s">
        <v>154</v>
      </c>
      <c r="E203" s="187" t="s">
        <v>1</v>
      </c>
      <c r="F203" s="188" t="s">
        <v>287</v>
      </c>
      <c r="G203" s="13"/>
      <c r="H203" s="189">
        <v>1</v>
      </c>
      <c r="I203" s="190"/>
      <c r="J203" s="13"/>
      <c r="K203" s="13"/>
      <c r="L203" s="185"/>
      <c r="M203" s="191"/>
      <c r="N203" s="192"/>
      <c r="O203" s="192"/>
      <c r="P203" s="192"/>
      <c r="Q203" s="192"/>
      <c r="R203" s="192"/>
      <c r="S203" s="192"/>
      <c r="T203" s="19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187" t="s">
        <v>154</v>
      </c>
      <c r="AU203" s="187" t="s">
        <v>86</v>
      </c>
      <c r="AV203" s="13" t="s">
        <v>86</v>
      </c>
      <c r="AW203" s="13" t="s">
        <v>33</v>
      </c>
      <c r="AX203" s="13" t="s">
        <v>77</v>
      </c>
      <c r="AY203" s="187" t="s">
        <v>144</v>
      </c>
    </row>
    <row r="204" s="14" customFormat="1">
      <c r="A204" s="14"/>
      <c r="B204" s="194"/>
      <c r="C204" s="14"/>
      <c r="D204" s="186" t="s">
        <v>154</v>
      </c>
      <c r="E204" s="195" t="s">
        <v>1</v>
      </c>
      <c r="F204" s="196" t="s">
        <v>181</v>
      </c>
      <c r="G204" s="14"/>
      <c r="H204" s="197">
        <v>1</v>
      </c>
      <c r="I204" s="198"/>
      <c r="J204" s="14"/>
      <c r="K204" s="14"/>
      <c r="L204" s="194"/>
      <c r="M204" s="199"/>
      <c r="N204" s="200"/>
      <c r="O204" s="200"/>
      <c r="P204" s="200"/>
      <c r="Q204" s="200"/>
      <c r="R204" s="200"/>
      <c r="S204" s="200"/>
      <c r="T204" s="201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195" t="s">
        <v>154</v>
      </c>
      <c r="AU204" s="195" t="s">
        <v>86</v>
      </c>
      <c r="AV204" s="14" t="s">
        <v>145</v>
      </c>
      <c r="AW204" s="14" t="s">
        <v>33</v>
      </c>
      <c r="AX204" s="14" t="s">
        <v>8</v>
      </c>
      <c r="AY204" s="195" t="s">
        <v>144</v>
      </c>
    </row>
    <row r="205" s="2" customFormat="1" ht="24.15" customHeight="1">
      <c r="A205" s="37"/>
      <c r="B205" s="171"/>
      <c r="C205" s="172" t="s">
        <v>224</v>
      </c>
      <c r="D205" s="172" t="s">
        <v>147</v>
      </c>
      <c r="E205" s="173" t="s">
        <v>288</v>
      </c>
      <c r="F205" s="174" t="s">
        <v>289</v>
      </c>
      <c r="G205" s="175" t="s">
        <v>243</v>
      </c>
      <c r="H205" s="176">
        <v>3</v>
      </c>
      <c r="I205" s="177"/>
      <c r="J205" s="178">
        <f>ROUND(I205*H205,0)</f>
        <v>0</v>
      </c>
      <c r="K205" s="174" t="s">
        <v>1</v>
      </c>
      <c r="L205" s="38"/>
      <c r="M205" s="179" t="s">
        <v>1</v>
      </c>
      <c r="N205" s="180" t="s">
        <v>42</v>
      </c>
      <c r="O205" s="76"/>
      <c r="P205" s="181">
        <f>O205*H205</f>
        <v>0</v>
      </c>
      <c r="Q205" s="181">
        <v>0.00051820000000000002</v>
      </c>
      <c r="R205" s="181">
        <f>Q205*H205</f>
        <v>0.0015546000000000002</v>
      </c>
      <c r="S205" s="181">
        <v>0</v>
      </c>
      <c r="T205" s="182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183" t="s">
        <v>193</v>
      </c>
      <c r="AT205" s="183" t="s">
        <v>147</v>
      </c>
      <c r="AU205" s="183" t="s">
        <v>86</v>
      </c>
      <c r="AY205" s="18" t="s">
        <v>144</v>
      </c>
      <c r="BE205" s="184">
        <f>IF(N205="základní",J205,0)</f>
        <v>0</v>
      </c>
      <c r="BF205" s="184">
        <f>IF(N205="snížená",J205,0)</f>
        <v>0</v>
      </c>
      <c r="BG205" s="184">
        <f>IF(N205="zákl. přenesená",J205,0)</f>
        <v>0</v>
      </c>
      <c r="BH205" s="184">
        <f>IF(N205="sníž. přenesená",J205,0)</f>
        <v>0</v>
      </c>
      <c r="BI205" s="184">
        <f>IF(N205="nulová",J205,0)</f>
        <v>0</v>
      </c>
      <c r="BJ205" s="18" t="s">
        <v>8</v>
      </c>
      <c r="BK205" s="184">
        <f>ROUND(I205*H205,0)</f>
        <v>0</v>
      </c>
      <c r="BL205" s="18" t="s">
        <v>193</v>
      </c>
      <c r="BM205" s="183" t="s">
        <v>290</v>
      </c>
    </row>
    <row r="206" s="13" customFormat="1">
      <c r="A206" s="13"/>
      <c r="B206" s="185"/>
      <c r="C206" s="13"/>
      <c r="D206" s="186" t="s">
        <v>154</v>
      </c>
      <c r="E206" s="187" t="s">
        <v>1</v>
      </c>
      <c r="F206" s="188" t="s">
        <v>291</v>
      </c>
      <c r="G206" s="13"/>
      <c r="H206" s="189">
        <v>1</v>
      </c>
      <c r="I206" s="190"/>
      <c r="J206" s="13"/>
      <c r="K206" s="13"/>
      <c r="L206" s="185"/>
      <c r="M206" s="191"/>
      <c r="N206" s="192"/>
      <c r="O206" s="192"/>
      <c r="P206" s="192"/>
      <c r="Q206" s="192"/>
      <c r="R206" s="192"/>
      <c r="S206" s="192"/>
      <c r="T206" s="19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187" t="s">
        <v>154</v>
      </c>
      <c r="AU206" s="187" t="s">
        <v>86</v>
      </c>
      <c r="AV206" s="13" t="s">
        <v>86</v>
      </c>
      <c r="AW206" s="13" t="s">
        <v>33</v>
      </c>
      <c r="AX206" s="13" t="s">
        <v>77</v>
      </c>
      <c r="AY206" s="187" t="s">
        <v>144</v>
      </c>
    </row>
    <row r="207" s="13" customFormat="1">
      <c r="A207" s="13"/>
      <c r="B207" s="185"/>
      <c r="C207" s="13"/>
      <c r="D207" s="186" t="s">
        <v>154</v>
      </c>
      <c r="E207" s="187" t="s">
        <v>1</v>
      </c>
      <c r="F207" s="188" t="s">
        <v>281</v>
      </c>
      <c r="G207" s="13"/>
      <c r="H207" s="189">
        <v>1</v>
      </c>
      <c r="I207" s="190"/>
      <c r="J207" s="13"/>
      <c r="K207" s="13"/>
      <c r="L207" s="185"/>
      <c r="M207" s="191"/>
      <c r="N207" s="192"/>
      <c r="O207" s="192"/>
      <c r="P207" s="192"/>
      <c r="Q207" s="192"/>
      <c r="R207" s="192"/>
      <c r="S207" s="192"/>
      <c r="T207" s="19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187" t="s">
        <v>154</v>
      </c>
      <c r="AU207" s="187" t="s">
        <v>86</v>
      </c>
      <c r="AV207" s="13" t="s">
        <v>86</v>
      </c>
      <c r="AW207" s="13" t="s">
        <v>33</v>
      </c>
      <c r="AX207" s="13" t="s">
        <v>77</v>
      </c>
      <c r="AY207" s="187" t="s">
        <v>144</v>
      </c>
    </row>
    <row r="208" s="13" customFormat="1">
      <c r="A208" s="13"/>
      <c r="B208" s="185"/>
      <c r="C208" s="13"/>
      <c r="D208" s="186" t="s">
        <v>154</v>
      </c>
      <c r="E208" s="187" t="s">
        <v>1</v>
      </c>
      <c r="F208" s="188" t="s">
        <v>282</v>
      </c>
      <c r="G208" s="13"/>
      <c r="H208" s="189">
        <v>1</v>
      </c>
      <c r="I208" s="190"/>
      <c r="J208" s="13"/>
      <c r="K208" s="13"/>
      <c r="L208" s="185"/>
      <c r="M208" s="191"/>
      <c r="N208" s="192"/>
      <c r="O208" s="192"/>
      <c r="P208" s="192"/>
      <c r="Q208" s="192"/>
      <c r="R208" s="192"/>
      <c r="S208" s="192"/>
      <c r="T208" s="19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187" t="s">
        <v>154</v>
      </c>
      <c r="AU208" s="187" t="s">
        <v>86</v>
      </c>
      <c r="AV208" s="13" t="s">
        <v>86</v>
      </c>
      <c r="AW208" s="13" t="s">
        <v>33</v>
      </c>
      <c r="AX208" s="13" t="s">
        <v>77</v>
      </c>
      <c r="AY208" s="187" t="s">
        <v>144</v>
      </c>
    </row>
    <row r="209" s="14" customFormat="1">
      <c r="A209" s="14"/>
      <c r="B209" s="194"/>
      <c r="C209" s="14"/>
      <c r="D209" s="186" t="s">
        <v>154</v>
      </c>
      <c r="E209" s="195" t="s">
        <v>1</v>
      </c>
      <c r="F209" s="196" t="s">
        <v>181</v>
      </c>
      <c r="G209" s="14"/>
      <c r="H209" s="197">
        <v>3</v>
      </c>
      <c r="I209" s="198"/>
      <c r="J209" s="14"/>
      <c r="K209" s="14"/>
      <c r="L209" s="194"/>
      <c r="M209" s="199"/>
      <c r="N209" s="200"/>
      <c r="O209" s="200"/>
      <c r="P209" s="200"/>
      <c r="Q209" s="200"/>
      <c r="R209" s="200"/>
      <c r="S209" s="200"/>
      <c r="T209" s="201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195" t="s">
        <v>154</v>
      </c>
      <c r="AU209" s="195" t="s">
        <v>86</v>
      </c>
      <c r="AV209" s="14" t="s">
        <v>145</v>
      </c>
      <c r="AW209" s="14" t="s">
        <v>33</v>
      </c>
      <c r="AX209" s="14" t="s">
        <v>8</v>
      </c>
      <c r="AY209" s="195" t="s">
        <v>144</v>
      </c>
    </row>
    <row r="210" s="2" customFormat="1" ht="24.15" customHeight="1">
      <c r="A210" s="37"/>
      <c r="B210" s="171"/>
      <c r="C210" s="172" t="s">
        <v>292</v>
      </c>
      <c r="D210" s="172" t="s">
        <v>147</v>
      </c>
      <c r="E210" s="173" t="s">
        <v>293</v>
      </c>
      <c r="F210" s="174" t="s">
        <v>294</v>
      </c>
      <c r="G210" s="175" t="s">
        <v>243</v>
      </c>
      <c r="H210" s="176">
        <v>2</v>
      </c>
      <c r="I210" s="177"/>
      <c r="J210" s="178">
        <f>ROUND(I210*H210,0)</f>
        <v>0</v>
      </c>
      <c r="K210" s="174" t="s">
        <v>151</v>
      </c>
      <c r="L210" s="38"/>
      <c r="M210" s="179" t="s">
        <v>1</v>
      </c>
      <c r="N210" s="180" t="s">
        <v>42</v>
      </c>
      <c r="O210" s="76"/>
      <c r="P210" s="181">
        <f>O210*H210</f>
        <v>0</v>
      </c>
      <c r="Q210" s="181">
        <v>0.00051820000000000002</v>
      </c>
      <c r="R210" s="181">
        <f>Q210*H210</f>
        <v>0.0010364</v>
      </c>
      <c r="S210" s="181">
        <v>0</v>
      </c>
      <c r="T210" s="182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183" t="s">
        <v>193</v>
      </c>
      <c r="AT210" s="183" t="s">
        <v>147</v>
      </c>
      <c r="AU210" s="183" t="s">
        <v>86</v>
      </c>
      <c r="AY210" s="18" t="s">
        <v>144</v>
      </c>
      <c r="BE210" s="184">
        <f>IF(N210="základní",J210,0)</f>
        <v>0</v>
      </c>
      <c r="BF210" s="184">
        <f>IF(N210="snížená",J210,0)</f>
        <v>0</v>
      </c>
      <c r="BG210" s="184">
        <f>IF(N210="zákl. přenesená",J210,0)</f>
        <v>0</v>
      </c>
      <c r="BH210" s="184">
        <f>IF(N210="sníž. přenesená",J210,0)</f>
        <v>0</v>
      </c>
      <c r="BI210" s="184">
        <f>IF(N210="nulová",J210,0)</f>
        <v>0</v>
      </c>
      <c r="BJ210" s="18" t="s">
        <v>8</v>
      </c>
      <c r="BK210" s="184">
        <f>ROUND(I210*H210,0)</f>
        <v>0</v>
      </c>
      <c r="BL210" s="18" t="s">
        <v>193</v>
      </c>
      <c r="BM210" s="183" t="s">
        <v>295</v>
      </c>
    </row>
    <row r="211" s="13" customFormat="1">
      <c r="A211" s="13"/>
      <c r="B211" s="185"/>
      <c r="C211" s="13"/>
      <c r="D211" s="186" t="s">
        <v>154</v>
      </c>
      <c r="E211" s="187" t="s">
        <v>1</v>
      </c>
      <c r="F211" s="188" t="s">
        <v>281</v>
      </c>
      <c r="G211" s="13"/>
      <c r="H211" s="189">
        <v>1</v>
      </c>
      <c r="I211" s="190"/>
      <c r="J211" s="13"/>
      <c r="K211" s="13"/>
      <c r="L211" s="185"/>
      <c r="M211" s="191"/>
      <c r="N211" s="192"/>
      <c r="O211" s="192"/>
      <c r="P211" s="192"/>
      <c r="Q211" s="192"/>
      <c r="R211" s="192"/>
      <c r="S211" s="192"/>
      <c r="T211" s="19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187" t="s">
        <v>154</v>
      </c>
      <c r="AU211" s="187" t="s">
        <v>86</v>
      </c>
      <c r="AV211" s="13" t="s">
        <v>86</v>
      </c>
      <c r="AW211" s="13" t="s">
        <v>33</v>
      </c>
      <c r="AX211" s="13" t="s">
        <v>77</v>
      </c>
      <c r="AY211" s="187" t="s">
        <v>144</v>
      </c>
    </row>
    <row r="212" s="13" customFormat="1">
      <c r="A212" s="13"/>
      <c r="B212" s="185"/>
      <c r="C212" s="13"/>
      <c r="D212" s="186" t="s">
        <v>154</v>
      </c>
      <c r="E212" s="187" t="s">
        <v>1</v>
      </c>
      <c r="F212" s="188" t="s">
        <v>282</v>
      </c>
      <c r="G212" s="13"/>
      <c r="H212" s="189">
        <v>1</v>
      </c>
      <c r="I212" s="190"/>
      <c r="J212" s="13"/>
      <c r="K212" s="13"/>
      <c r="L212" s="185"/>
      <c r="M212" s="191"/>
      <c r="N212" s="192"/>
      <c r="O212" s="192"/>
      <c r="P212" s="192"/>
      <c r="Q212" s="192"/>
      <c r="R212" s="192"/>
      <c r="S212" s="192"/>
      <c r="T212" s="19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187" t="s">
        <v>154</v>
      </c>
      <c r="AU212" s="187" t="s">
        <v>86</v>
      </c>
      <c r="AV212" s="13" t="s">
        <v>86</v>
      </c>
      <c r="AW212" s="13" t="s">
        <v>33</v>
      </c>
      <c r="AX212" s="13" t="s">
        <v>77</v>
      </c>
      <c r="AY212" s="187" t="s">
        <v>144</v>
      </c>
    </row>
    <row r="213" s="14" customFormat="1">
      <c r="A213" s="14"/>
      <c r="B213" s="194"/>
      <c r="C213" s="14"/>
      <c r="D213" s="186" t="s">
        <v>154</v>
      </c>
      <c r="E213" s="195" t="s">
        <v>1</v>
      </c>
      <c r="F213" s="196" t="s">
        <v>181</v>
      </c>
      <c r="G213" s="14"/>
      <c r="H213" s="197">
        <v>2</v>
      </c>
      <c r="I213" s="198"/>
      <c r="J213" s="14"/>
      <c r="K213" s="14"/>
      <c r="L213" s="194"/>
      <c r="M213" s="199"/>
      <c r="N213" s="200"/>
      <c r="O213" s="200"/>
      <c r="P213" s="200"/>
      <c r="Q213" s="200"/>
      <c r="R213" s="200"/>
      <c r="S213" s="200"/>
      <c r="T213" s="201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195" t="s">
        <v>154</v>
      </c>
      <c r="AU213" s="195" t="s">
        <v>86</v>
      </c>
      <c r="AV213" s="14" t="s">
        <v>145</v>
      </c>
      <c r="AW213" s="14" t="s">
        <v>33</v>
      </c>
      <c r="AX213" s="14" t="s">
        <v>8</v>
      </c>
      <c r="AY213" s="195" t="s">
        <v>144</v>
      </c>
    </row>
    <row r="214" s="2" customFormat="1" ht="24.15" customHeight="1">
      <c r="A214" s="37"/>
      <c r="B214" s="171"/>
      <c r="C214" s="172" t="s">
        <v>254</v>
      </c>
      <c r="D214" s="172" t="s">
        <v>147</v>
      </c>
      <c r="E214" s="173" t="s">
        <v>296</v>
      </c>
      <c r="F214" s="174" t="s">
        <v>297</v>
      </c>
      <c r="G214" s="175" t="s">
        <v>243</v>
      </c>
      <c r="H214" s="176">
        <v>1</v>
      </c>
      <c r="I214" s="177"/>
      <c r="J214" s="178">
        <f>ROUND(I214*H214,0)</f>
        <v>0</v>
      </c>
      <c r="K214" s="174" t="s">
        <v>1</v>
      </c>
      <c r="L214" s="38"/>
      <c r="M214" s="179" t="s">
        <v>1</v>
      </c>
      <c r="N214" s="180" t="s">
        <v>42</v>
      </c>
      <c r="O214" s="76"/>
      <c r="P214" s="181">
        <f>O214*H214</f>
        <v>0</v>
      </c>
      <c r="Q214" s="181">
        <v>0.0012999999999999999</v>
      </c>
      <c r="R214" s="181">
        <f>Q214*H214</f>
        <v>0.0012999999999999999</v>
      </c>
      <c r="S214" s="181">
        <v>0</v>
      </c>
      <c r="T214" s="182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183" t="s">
        <v>193</v>
      </c>
      <c r="AT214" s="183" t="s">
        <v>147</v>
      </c>
      <c r="AU214" s="183" t="s">
        <v>86</v>
      </c>
      <c r="AY214" s="18" t="s">
        <v>144</v>
      </c>
      <c r="BE214" s="184">
        <f>IF(N214="základní",J214,0)</f>
        <v>0</v>
      </c>
      <c r="BF214" s="184">
        <f>IF(N214="snížená",J214,0)</f>
        <v>0</v>
      </c>
      <c r="BG214" s="184">
        <f>IF(N214="zákl. přenesená",J214,0)</f>
        <v>0</v>
      </c>
      <c r="BH214" s="184">
        <f>IF(N214="sníž. přenesená",J214,0)</f>
        <v>0</v>
      </c>
      <c r="BI214" s="184">
        <f>IF(N214="nulová",J214,0)</f>
        <v>0</v>
      </c>
      <c r="BJ214" s="18" t="s">
        <v>8</v>
      </c>
      <c r="BK214" s="184">
        <f>ROUND(I214*H214,0)</f>
        <v>0</v>
      </c>
      <c r="BL214" s="18" t="s">
        <v>193</v>
      </c>
      <c r="BM214" s="183" t="s">
        <v>298</v>
      </c>
    </row>
    <row r="215" s="13" customFormat="1">
      <c r="A215" s="13"/>
      <c r="B215" s="185"/>
      <c r="C215" s="13"/>
      <c r="D215" s="186" t="s">
        <v>154</v>
      </c>
      <c r="E215" s="187" t="s">
        <v>1</v>
      </c>
      <c r="F215" s="188" t="s">
        <v>287</v>
      </c>
      <c r="G215" s="13"/>
      <c r="H215" s="189">
        <v>1</v>
      </c>
      <c r="I215" s="190"/>
      <c r="J215" s="13"/>
      <c r="K215" s="13"/>
      <c r="L215" s="185"/>
      <c r="M215" s="191"/>
      <c r="N215" s="192"/>
      <c r="O215" s="192"/>
      <c r="P215" s="192"/>
      <c r="Q215" s="192"/>
      <c r="R215" s="192"/>
      <c r="S215" s="192"/>
      <c r="T215" s="19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187" t="s">
        <v>154</v>
      </c>
      <c r="AU215" s="187" t="s">
        <v>86</v>
      </c>
      <c r="AV215" s="13" t="s">
        <v>86</v>
      </c>
      <c r="AW215" s="13" t="s">
        <v>33</v>
      </c>
      <c r="AX215" s="13" t="s">
        <v>77</v>
      </c>
      <c r="AY215" s="187" t="s">
        <v>144</v>
      </c>
    </row>
    <row r="216" s="14" customFormat="1">
      <c r="A216" s="14"/>
      <c r="B216" s="194"/>
      <c r="C216" s="14"/>
      <c r="D216" s="186" t="s">
        <v>154</v>
      </c>
      <c r="E216" s="195" t="s">
        <v>1</v>
      </c>
      <c r="F216" s="196" t="s">
        <v>181</v>
      </c>
      <c r="G216" s="14"/>
      <c r="H216" s="197">
        <v>1</v>
      </c>
      <c r="I216" s="198"/>
      <c r="J216" s="14"/>
      <c r="K216" s="14"/>
      <c r="L216" s="194"/>
      <c r="M216" s="199"/>
      <c r="N216" s="200"/>
      <c r="O216" s="200"/>
      <c r="P216" s="200"/>
      <c r="Q216" s="200"/>
      <c r="R216" s="200"/>
      <c r="S216" s="200"/>
      <c r="T216" s="201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195" t="s">
        <v>154</v>
      </c>
      <c r="AU216" s="195" t="s">
        <v>86</v>
      </c>
      <c r="AV216" s="14" t="s">
        <v>145</v>
      </c>
      <c r="AW216" s="14" t="s">
        <v>33</v>
      </c>
      <c r="AX216" s="14" t="s">
        <v>8</v>
      </c>
      <c r="AY216" s="195" t="s">
        <v>144</v>
      </c>
    </row>
    <row r="217" s="2" customFormat="1" ht="24.15" customHeight="1">
      <c r="A217" s="37"/>
      <c r="B217" s="171"/>
      <c r="C217" s="172" t="s">
        <v>299</v>
      </c>
      <c r="D217" s="172" t="s">
        <v>147</v>
      </c>
      <c r="E217" s="173" t="s">
        <v>300</v>
      </c>
      <c r="F217" s="174" t="s">
        <v>301</v>
      </c>
      <c r="G217" s="175" t="s">
        <v>243</v>
      </c>
      <c r="H217" s="176">
        <v>2</v>
      </c>
      <c r="I217" s="177"/>
      <c r="J217" s="178">
        <f>ROUND(I217*H217,0)</f>
        <v>0</v>
      </c>
      <c r="K217" s="174" t="s">
        <v>1</v>
      </c>
      <c r="L217" s="38"/>
      <c r="M217" s="179" t="s">
        <v>1</v>
      </c>
      <c r="N217" s="180" t="s">
        <v>42</v>
      </c>
      <c r="O217" s="76"/>
      <c r="P217" s="181">
        <f>O217*H217</f>
        <v>0</v>
      </c>
      <c r="Q217" s="181">
        <v>0.00084999999999999995</v>
      </c>
      <c r="R217" s="181">
        <f>Q217*H217</f>
        <v>0.0016999999999999999</v>
      </c>
      <c r="S217" s="181">
        <v>0</v>
      </c>
      <c r="T217" s="182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183" t="s">
        <v>193</v>
      </c>
      <c r="AT217" s="183" t="s">
        <v>147</v>
      </c>
      <c r="AU217" s="183" t="s">
        <v>86</v>
      </c>
      <c r="AY217" s="18" t="s">
        <v>144</v>
      </c>
      <c r="BE217" s="184">
        <f>IF(N217="základní",J217,0)</f>
        <v>0</v>
      </c>
      <c r="BF217" s="184">
        <f>IF(N217="snížená",J217,0)</f>
        <v>0</v>
      </c>
      <c r="BG217" s="184">
        <f>IF(N217="zákl. přenesená",J217,0)</f>
        <v>0</v>
      </c>
      <c r="BH217" s="184">
        <f>IF(N217="sníž. přenesená",J217,0)</f>
        <v>0</v>
      </c>
      <c r="BI217" s="184">
        <f>IF(N217="nulová",J217,0)</f>
        <v>0</v>
      </c>
      <c r="BJ217" s="18" t="s">
        <v>8</v>
      </c>
      <c r="BK217" s="184">
        <f>ROUND(I217*H217,0)</f>
        <v>0</v>
      </c>
      <c r="BL217" s="18" t="s">
        <v>193</v>
      </c>
      <c r="BM217" s="183" t="s">
        <v>302</v>
      </c>
    </row>
    <row r="218" s="13" customFormat="1">
      <c r="A218" s="13"/>
      <c r="B218" s="185"/>
      <c r="C218" s="13"/>
      <c r="D218" s="186" t="s">
        <v>154</v>
      </c>
      <c r="E218" s="187" t="s">
        <v>1</v>
      </c>
      <c r="F218" s="188" t="s">
        <v>303</v>
      </c>
      <c r="G218" s="13"/>
      <c r="H218" s="189">
        <v>2</v>
      </c>
      <c r="I218" s="190"/>
      <c r="J218" s="13"/>
      <c r="K218" s="13"/>
      <c r="L218" s="185"/>
      <c r="M218" s="191"/>
      <c r="N218" s="192"/>
      <c r="O218" s="192"/>
      <c r="P218" s="192"/>
      <c r="Q218" s="192"/>
      <c r="R218" s="192"/>
      <c r="S218" s="192"/>
      <c r="T218" s="19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187" t="s">
        <v>154</v>
      </c>
      <c r="AU218" s="187" t="s">
        <v>86</v>
      </c>
      <c r="AV218" s="13" t="s">
        <v>86</v>
      </c>
      <c r="AW218" s="13" t="s">
        <v>33</v>
      </c>
      <c r="AX218" s="13" t="s">
        <v>77</v>
      </c>
      <c r="AY218" s="187" t="s">
        <v>144</v>
      </c>
    </row>
    <row r="219" s="14" customFormat="1">
      <c r="A219" s="14"/>
      <c r="B219" s="194"/>
      <c r="C219" s="14"/>
      <c r="D219" s="186" t="s">
        <v>154</v>
      </c>
      <c r="E219" s="195" t="s">
        <v>1</v>
      </c>
      <c r="F219" s="196" t="s">
        <v>181</v>
      </c>
      <c r="G219" s="14"/>
      <c r="H219" s="197">
        <v>2</v>
      </c>
      <c r="I219" s="198"/>
      <c r="J219" s="14"/>
      <c r="K219" s="14"/>
      <c r="L219" s="194"/>
      <c r="M219" s="199"/>
      <c r="N219" s="200"/>
      <c r="O219" s="200"/>
      <c r="P219" s="200"/>
      <c r="Q219" s="200"/>
      <c r="R219" s="200"/>
      <c r="S219" s="200"/>
      <c r="T219" s="201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195" t="s">
        <v>154</v>
      </c>
      <c r="AU219" s="195" t="s">
        <v>86</v>
      </c>
      <c r="AV219" s="14" t="s">
        <v>145</v>
      </c>
      <c r="AW219" s="14" t="s">
        <v>33</v>
      </c>
      <c r="AX219" s="14" t="s">
        <v>8</v>
      </c>
      <c r="AY219" s="195" t="s">
        <v>144</v>
      </c>
    </row>
    <row r="220" s="2" customFormat="1" ht="24.15" customHeight="1">
      <c r="A220" s="37"/>
      <c r="B220" s="171"/>
      <c r="C220" s="172" t="s">
        <v>304</v>
      </c>
      <c r="D220" s="172" t="s">
        <v>147</v>
      </c>
      <c r="E220" s="173" t="s">
        <v>305</v>
      </c>
      <c r="F220" s="174" t="s">
        <v>306</v>
      </c>
      <c r="G220" s="175" t="s">
        <v>243</v>
      </c>
      <c r="H220" s="176">
        <v>4</v>
      </c>
      <c r="I220" s="177"/>
      <c r="J220" s="178">
        <f>ROUND(I220*H220,0)</f>
        <v>0</v>
      </c>
      <c r="K220" s="174" t="s">
        <v>151</v>
      </c>
      <c r="L220" s="38"/>
      <c r="M220" s="179" t="s">
        <v>1</v>
      </c>
      <c r="N220" s="180" t="s">
        <v>42</v>
      </c>
      <c r="O220" s="76"/>
      <c r="P220" s="181">
        <f>O220*H220</f>
        <v>0</v>
      </c>
      <c r="Q220" s="181">
        <v>0.00051820000000000002</v>
      </c>
      <c r="R220" s="181">
        <f>Q220*H220</f>
        <v>0.0020728000000000001</v>
      </c>
      <c r="S220" s="181">
        <v>0</v>
      </c>
      <c r="T220" s="182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183" t="s">
        <v>193</v>
      </c>
      <c r="AT220" s="183" t="s">
        <v>147</v>
      </c>
      <c r="AU220" s="183" t="s">
        <v>86</v>
      </c>
      <c r="AY220" s="18" t="s">
        <v>144</v>
      </c>
      <c r="BE220" s="184">
        <f>IF(N220="základní",J220,0)</f>
        <v>0</v>
      </c>
      <c r="BF220" s="184">
        <f>IF(N220="snížená",J220,0)</f>
        <v>0</v>
      </c>
      <c r="BG220" s="184">
        <f>IF(N220="zákl. přenesená",J220,0)</f>
        <v>0</v>
      </c>
      <c r="BH220" s="184">
        <f>IF(N220="sníž. přenesená",J220,0)</f>
        <v>0</v>
      </c>
      <c r="BI220" s="184">
        <f>IF(N220="nulová",J220,0)</f>
        <v>0</v>
      </c>
      <c r="BJ220" s="18" t="s">
        <v>8</v>
      </c>
      <c r="BK220" s="184">
        <f>ROUND(I220*H220,0)</f>
        <v>0</v>
      </c>
      <c r="BL220" s="18" t="s">
        <v>193</v>
      </c>
      <c r="BM220" s="183" t="s">
        <v>307</v>
      </c>
    </row>
    <row r="221" s="13" customFormat="1">
      <c r="A221" s="13"/>
      <c r="B221" s="185"/>
      <c r="C221" s="13"/>
      <c r="D221" s="186" t="s">
        <v>154</v>
      </c>
      <c r="E221" s="187" t="s">
        <v>1</v>
      </c>
      <c r="F221" s="188" t="s">
        <v>248</v>
      </c>
      <c r="G221" s="13"/>
      <c r="H221" s="189">
        <v>1</v>
      </c>
      <c r="I221" s="190"/>
      <c r="J221" s="13"/>
      <c r="K221" s="13"/>
      <c r="L221" s="185"/>
      <c r="M221" s="191"/>
      <c r="N221" s="192"/>
      <c r="O221" s="192"/>
      <c r="P221" s="192"/>
      <c r="Q221" s="192"/>
      <c r="R221" s="192"/>
      <c r="S221" s="192"/>
      <c r="T221" s="19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187" t="s">
        <v>154</v>
      </c>
      <c r="AU221" s="187" t="s">
        <v>86</v>
      </c>
      <c r="AV221" s="13" t="s">
        <v>86</v>
      </c>
      <c r="AW221" s="13" t="s">
        <v>33</v>
      </c>
      <c r="AX221" s="13" t="s">
        <v>77</v>
      </c>
      <c r="AY221" s="187" t="s">
        <v>144</v>
      </c>
    </row>
    <row r="222" s="13" customFormat="1">
      <c r="A222" s="13"/>
      <c r="B222" s="185"/>
      <c r="C222" s="13"/>
      <c r="D222" s="186" t="s">
        <v>154</v>
      </c>
      <c r="E222" s="187" t="s">
        <v>1</v>
      </c>
      <c r="F222" s="188" t="s">
        <v>249</v>
      </c>
      <c r="G222" s="13"/>
      <c r="H222" s="189">
        <v>1</v>
      </c>
      <c r="I222" s="190"/>
      <c r="J222" s="13"/>
      <c r="K222" s="13"/>
      <c r="L222" s="185"/>
      <c r="M222" s="191"/>
      <c r="N222" s="192"/>
      <c r="O222" s="192"/>
      <c r="P222" s="192"/>
      <c r="Q222" s="192"/>
      <c r="R222" s="192"/>
      <c r="S222" s="192"/>
      <c r="T222" s="19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187" t="s">
        <v>154</v>
      </c>
      <c r="AU222" s="187" t="s">
        <v>86</v>
      </c>
      <c r="AV222" s="13" t="s">
        <v>86</v>
      </c>
      <c r="AW222" s="13" t="s">
        <v>33</v>
      </c>
      <c r="AX222" s="13" t="s">
        <v>77</v>
      </c>
      <c r="AY222" s="187" t="s">
        <v>144</v>
      </c>
    </row>
    <row r="223" s="13" customFormat="1">
      <c r="A223" s="13"/>
      <c r="B223" s="185"/>
      <c r="C223" s="13"/>
      <c r="D223" s="186" t="s">
        <v>154</v>
      </c>
      <c r="E223" s="187" t="s">
        <v>1</v>
      </c>
      <c r="F223" s="188" t="s">
        <v>250</v>
      </c>
      <c r="G223" s="13"/>
      <c r="H223" s="189">
        <v>2</v>
      </c>
      <c r="I223" s="190"/>
      <c r="J223" s="13"/>
      <c r="K223" s="13"/>
      <c r="L223" s="185"/>
      <c r="M223" s="191"/>
      <c r="N223" s="192"/>
      <c r="O223" s="192"/>
      <c r="P223" s="192"/>
      <c r="Q223" s="192"/>
      <c r="R223" s="192"/>
      <c r="S223" s="192"/>
      <c r="T223" s="19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187" t="s">
        <v>154</v>
      </c>
      <c r="AU223" s="187" t="s">
        <v>86</v>
      </c>
      <c r="AV223" s="13" t="s">
        <v>86</v>
      </c>
      <c r="AW223" s="13" t="s">
        <v>33</v>
      </c>
      <c r="AX223" s="13" t="s">
        <v>77</v>
      </c>
      <c r="AY223" s="187" t="s">
        <v>144</v>
      </c>
    </row>
    <row r="224" s="14" customFormat="1">
      <c r="A224" s="14"/>
      <c r="B224" s="194"/>
      <c r="C224" s="14"/>
      <c r="D224" s="186" t="s">
        <v>154</v>
      </c>
      <c r="E224" s="195" t="s">
        <v>1</v>
      </c>
      <c r="F224" s="196" t="s">
        <v>181</v>
      </c>
      <c r="G224" s="14"/>
      <c r="H224" s="197">
        <v>4</v>
      </c>
      <c r="I224" s="198"/>
      <c r="J224" s="14"/>
      <c r="K224" s="14"/>
      <c r="L224" s="194"/>
      <c r="M224" s="199"/>
      <c r="N224" s="200"/>
      <c r="O224" s="200"/>
      <c r="P224" s="200"/>
      <c r="Q224" s="200"/>
      <c r="R224" s="200"/>
      <c r="S224" s="200"/>
      <c r="T224" s="201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195" t="s">
        <v>154</v>
      </c>
      <c r="AU224" s="195" t="s">
        <v>86</v>
      </c>
      <c r="AV224" s="14" t="s">
        <v>145</v>
      </c>
      <c r="AW224" s="14" t="s">
        <v>33</v>
      </c>
      <c r="AX224" s="14" t="s">
        <v>8</v>
      </c>
      <c r="AY224" s="195" t="s">
        <v>144</v>
      </c>
    </row>
    <row r="225" s="2" customFormat="1" ht="24.15" customHeight="1">
      <c r="A225" s="37"/>
      <c r="B225" s="171"/>
      <c r="C225" s="172" t="s">
        <v>308</v>
      </c>
      <c r="D225" s="172" t="s">
        <v>147</v>
      </c>
      <c r="E225" s="173" t="s">
        <v>309</v>
      </c>
      <c r="F225" s="174" t="s">
        <v>310</v>
      </c>
      <c r="G225" s="175" t="s">
        <v>243</v>
      </c>
      <c r="H225" s="176">
        <v>1</v>
      </c>
      <c r="I225" s="177"/>
      <c r="J225" s="178">
        <f>ROUND(I225*H225,0)</f>
        <v>0</v>
      </c>
      <c r="K225" s="174" t="s">
        <v>151</v>
      </c>
      <c r="L225" s="38"/>
      <c r="M225" s="179" t="s">
        <v>1</v>
      </c>
      <c r="N225" s="180" t="s">
        <v>42</v>
      </c>
      <c r="O225" s="76"/>
      <c r="P225" s="181">
        <f>O225*H225</f>
        <v>0</v>
      </c>
      <c r="Q225" s="181">
        <v>0.00051820000000000002</v>
      </c>
      <c r="R225" s="181">
        <f>Q225*H225</f>
        <v>0.00051820000000000002</v>
      </c>
      <c r="S225" s="181">
        <v>0</v>
      </c>
      <c r="T225" s="182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183" t="s">
        <v>193</v>
      </c>
      <c r="AT225" s="183" t="s">
        <v>147</v>
      </c>
      <c r="AU225" s="183" t="s">
        <v>86</v>
      </c>
      <c r="AY225" s="18" t="s">
        <v>144</v>
      </c>
      <c r="BE225" s="184">
        <f>IF(N225="základní",J225,0)</f>
        <v>0</v>
      </c>
      <c r="BF225" s="184">
        <f>IF(N225="snížená",J225,0)</f>
        <v>0</v>
      </c>
      <c r="BG225" s="184">
        <f>IF(N225="zákl. přenesená",J225,0)</f>
        <v>0</v>
      </c>
      <c r="BH225" s="184">
        <f>IF(N225="sníž. přenesená",J225,0)</f>
        <v>0</v>
      </c>
      <c r="BI225" s="184">
        <f>IF(N225="nulová",J225,0)</f>
        <v>0</v>
      </c>
      <c r="BJ225" s="18" t="s">
        <v>8</v>
      </c>
      <c r="BK225" s="184">
        <f>ROUND(I225*H225,0)</f>
        <v>0</v>
      </c>
      <c r="BL225" s="18" t="s">
        <v>193</v>
      </c>
      <c r="BM225" s="183" t="s">
        <v>311</v>
      </c>
    </row>
    <row r="226" s="13" customFormat="1">
      <c r="A226" s="13"/>
      <c r="B226" s="185"/>
      <c r="C226" s="13"/>
      <c r="D226" s="186" t="s">
        <v>154</v>
      </c>
      <c r="E226" s="187" t="s">
        <v>1</v>
      </c>
      <c r="F226" s="188" t="s">
        <v>312</v>
      </c>
      <c r="G226" s="13"/>
      <c r="H226" s="189">
        <v>1</v>
      </c>
      <c r="I226" s="190"/>
      <c r="J226" s="13"/>
      <c r="K226" s="13"/>
      <c r="L226" s="185"/>
      <c r="M226" s="191"/>
      <c r="N226" s="192"/>
      <c r="O226" s="192"/>
      <c r="P226" s="192"/>
      <c r="Q226" s="192"/>
      <c r="R226" s="192"/>
      <c r="S226" s="192"/>
      <c r="T226" s="19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187" t="s">
        <v>154</v>
      </c>
      <c r="AU226" s="187" t="s">
        <v>86</v>
      </c>
      <c r="AV226" s="13" t="s">
        <v>86</v>
      </c>
      <c r="AW226" s="13" t="s">
        <v>33</v>
      </c>
      <c r="AX226" s="13" t="s">
        <v>77</v>
      </c>
      <c r="AY226" s="187" t="s">
        <v>144</v>
      </c>
    </row>
    <row r="227" s="14" customFormat="1">
      <c r="A227" s="14"/>
      <c r="B227" s="194"/>
      <c r="C227" s="14"/>
      <c r="D227" s="186" t="s">
        <v>154</v>
      </c>
      <c r="E227" s="195" t="s">
        <v>1</v>
      </c>
      <c r="F227" s="196" t="s">
        <v>181</v>
      </c>
      <c r="G227" s="14"/>
      <c r="H227" s="197">
        <v>1</v>
      </c>
      <c r="I227" s="198"/>
      <c r="J227" s="14"/>
      <c r="K227" s="14"/>
      <c r="L227" s="194"/>
      <c r="M227" s="199"/>
      <c r="N227" s="200"/>
      <c r="O227" s="200"/>
      <c r="P227" s="200"/>
      <c r="Q227" s="200"/>
      <c r="R227" s="200"/>
      <c r="S227" s="200"/>
      <c r="T227" s="201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195" t="s">
        <v>154</v>
      </c>
      <c r="AU227" s="195" t="s">
        <v>86</v>
      </c>
      <c r="AV227" s="14" t="s">
        <v>145</v>
      </c>
      <c r="AW227" s="14" t="s">
        <v>33</v>
      </c>
      <c r="AX227" s="14" t="s">
        <v>8</v>
      </c>
      <c r="AY227" s="195" t="s">
        <v>144</v>
      </c>
    </row>
    <row r="228" s="2" customFormat="1" ht="16.5" customHeight="1">
      <c r="A228" s="37"/>
      <c r="B228" s="171"/>
      <c r="C228" s="202" t="s">
        <v>313</v>
      </c>
      <c r="D228" s="202" t="s">
        <v>251</v>
      </c>
      <c r="E228" s="203" t="s">
        <v>314</v>
      </c>
      <c r="F228" s="204" t="s">
        <v>315</v>
      </c>
      <c r="G228" s="205" t="s">
        <v>231</v>
      </c>
      <c r="H228" s="206">
        <v>2</v>
      </c>
      <c r="I228" s="207"/>
      <c r="J228" s="208">
        <f>ROUND(I228*H228,0)</f>
        <v>0</v>
      </c>
      <c r="K228" s="204" t="s">
        <v>1</v>
      </c>
      <c r="L228" s="209"/>
      <c r="M228" s="210" t="s">
        <v>1</v>
      </c>
      <c r="N228" s="211" t="s">
        <v>42</v>
      </c>
      <c r="O228" s="76"/>
      <c r="P228" s="181">
        <f>O228*H228</f>
        <v>0</v>
      </c>
      <c r="Q228" s="181">
        <v>0.0053</v>
      </c>
      <c r="R228" s="181">
        <f>Q228*H228</f>
        <v>0.0106</v>
      </c>
      <c r="S228" s="181">
        <v>0</v>
      </c>
      <c r="T228" s="182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183" t="s">
        <v>254</v>
      </c>
      <c r="AT228" s="183" t="s">
        <v>251</v>
      </c>
      <c r="AU228" s="183" t="s">
        <v>86</v>
      </c>
      <c r="AY228" s="18" t="s">
        <v>144</v>
      </c>
      <c r="BE228" s="184">
        <f>IF(N228="základní",J228,0)</f>
        <v>0</v>
      </c>
      <c r="BF228" s="184">
        <f>IF(N228="snížená",J228,0)</f>
        <v>0</v>
      </c>
      <c r="BG228" s="184">
        <f>IF(N228="zákl. přenesená",J228,0)</f>
        <v>0</v>
      </c>
      <c r="BH228" s="184">
        <f>IF(N228="sníž. přenesená",J228,0)</f>
        <v>0</v>
      </c>
      <c r="BI228" s="184">
        <f>IF(N228="nulová",J228,0)</f>
        <v>0</v>
      </c>
      <c r="BJ228" s="18" t="s">
        <v>8</v>
      </c>
      <c r="BK228" s="184">
        <f>ROUND(I228*H228,0)</f>
        <v>0</v>
      </c>
      <c r="BL228" s="18" t="s">
        <v>193</v>
      </c>
      <c r="BM228" s="183" t="s">
        <v>316</v>
      </c>
    </row>
    <row r="229" s="13" customFormat="1">
      <c r="A229" s="13"/>
      <c r="B229" s="185"/>
      <c r="C229" s="13"/>
      <c r="D229" s="186" t="s">
        <v>154</v>
      </c>
      <c r="E229" s="187" t="s">
        <v>1</v>
      </c>
      <c r="F229" s="188" t="s">
        <v>281</v>
      </c>
      <c r="G229" s="13"/>
      <c r="H229" s="189">
        <v>1</v>
      </c>
      <c r="I229" s="190"/>
      <c r="J229" s="13"/>
      <c r="K229" s="13"/>
      <c r="L229" s="185"/>
      <c r="M229" s="191"/>
      <c r="N229" s="192"/>
      <c r="O229" s="192"/>
      <c r="P229" s="192"/>
      <c r="Q229" s="192"/>
      <c r="R229" s="192"/>
      <c r="S229" s="192"/>
      <c r="T229" s="19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187" t="s">
        <v>154</v>
      </c>
      <c r="AU229" s="187" t="s">
        <v>86</v>
      </c>
      <c r="AV229" s="13" t="s">
        <v>86</v>
      </c>
      <c r="AW229" s="13" t="s">
        <v>33</v>
      </c>
      <c r="AX229" s="13" t="s">
        <v>77</v>
      </c>
      <c r="AY229" s="187" t="s">
        <v>144</v>
      </c>
    </row>
    <row r="230" s="13" customFormat="1">
      <c r="A230" s="13"/>
      <c r="B230" s="185"/>
      <c r="C230" s="13"/>
      <c r="D230" s="186" t="s">
        <v>154</v>
      </c>
      <c r="E230" s="187" t="s">
        <v>1</v>
      </c>
      <c r="F230" s="188" t="s">
        <v>282</v>
      </c>
      <c r="G230" s="13"/>
      <c r="H230" s="189">
        <v>1</v>
      </c>
      <c r="I230" s="190"/>
      <c r="J230" s="13"/>
      <c r="K230" s="13"/>
      <c r="L230" s="185"/>
      <c r="M230" s="191"/>
      <c r="N230" s="192"/>
      <c r="O230" s="192"/>
      <c r="P230" s="192"/>
      <c r="Q230" s="192"/>
      <c r="R230" s="192"/>
      <c r="S230" s="192"/>
      <c r="T230" s="19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187" t="s">
        <v>154</v>
      </c>
      <c r="AU230" s="187" t="s">
        <v>86</v>
      </c>
      <c r="AV230" s="13" t="s">
        <v>86</v>
      </c>
      <c r="AW230" s="13" t="s">
        <v>33</v>
      </c>
      <c r="AX230" s="13" t="s">
        <v>77</v>
      </c>
      <c r="AY230" s="187" t="s">
        <v>144</v>
      </c>
    </row>
    <row r="231" s="14" customFormat="1">
      <c r="A231" s="14"/>
      <c r="B231" s="194"/>
      <c r="C231" s="14"/>
      <c r="D231" s="186" t="s">
        <v>154</v>
      </c>
      <c r="E231" s="195" t="s">
        <v>1</v>
      </c>
      <c r="F231" s="196" t="s">
        <v>181</v>
      </c>
      <c r="G231" s="14"/>
      <c r="H231" s="197">
        <v>2</v>
      </c>
      <c r="I231" s="198"/>
      <c r="J231" s="14"/>
      <c r="K231" s="14"/>
      <c r="L231" s="194"/>
      <c r="M231" s="199"/>
      <c r="N231" s="200"/>
      <c r="O231" s="200"/>
      <c r="P231" s="200"/>
      <c r="Q231" s="200"/>
      <c r="R231" s="200"/>
      <c r="S231" s="200"/>
      <c r="T231" s="201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195" t="s">
        <v>154</v>
      </c>
      <c r="AU231" s="195" t="s">
        <v>86</v>
      </c>
      <c r="AV231" s="14" t="s">
        <v>145</v>
      </c>
      <c r="AW231" s="14" t="s">
        <v>33</v>
      </c>
      <c r="AX231" s="14" t="s">
        <v>8</v>
      </c>
      <c r="AY231" s="195" t="s">
        <v>144</v>
      </c>
    </row>
    <row r="232" s="2" customFormat="1" ht="16.5" customHeight="1">
      <c r="A232" s="37"/>
      <c r="B232" s="171"/>
      <c r="C232" s="202" t="s">
        <v>317</v>
      </c>
      <c r="D232" s="202" t="s">
        <v>251</v>
      </c>
      <c r="E232" s="203" t="s">
        <v>318</v>
      </c>
      <c r="F232" s="204" t="s">
        <v>319</v>
      </c>
      <c r="G232" s="205" t="s">
        <v>231</v>
      </c>
      <c r="H232" s="206">
        <v>1</v>
      </c>
      <c r="I232" s="207"/>
      <c r="J232" s="208">
        <f>ROUND(I232*H232,0)</f>
        <v>0</v>
      </c>
      <c r="K232" s="204" t="s">
        <v>1</v>
      </c>
      <c r="L232" s="209"/>
      <c r="M232" s="210" t="s">
        <v>1</v>
      </c>
      <c r="N232" s="211" t="s">
        <v>42</v>
      </c>
      <c r="O232" s="76"/>
      <c r="P232" s="181">
        <f>O232*H232</f>
        <v>0</v>
      </c>
      <c r="Q232" s="181">
        <v>0.00080000000000000004</v>
      </c>
      <c r="R232" s="181">
        <f>Q232*H232</f>
        <v>0.00080000000000000004</v>
      </c>
      <c r="S232" s="181">
        <v>0</v>
      </c>
      <c r="T232" s="182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183" t="s">
        <v>254</v>
      </c>
      <c r="AT232" s="183" t="s">
        <v>251</v>
      </c>
      <c r="AU232" s="183" t="s">
        <v>86</v>
      </c>
      <c r="AY232" s="18" t="s">
        <v>144</v>
      </c>
      <c r="BE232" s="184">
        <f>IF(N232="základní",J232,0)</f>
        <v>0</v>
      </c>
      <c r="BF232" s="184">
        <f>IF(N232="snížená",J232,0)</f>
        <v>0</v>
      </c>
      <c r="BG232" s="184">
        <f>IF(N232="zákl. přenesená",J232,0)</f>
        <v>0</v>
      </c>
      <c r="BH232" s="184">
        <f>IF(N232="sníž. přenesená",J232,0)</f>
        <v>0</v>
      </c>
      <c r="BI232" s="184">
        <f>IF(N232="nulová",J232,0)</f>
        <v>0</v>
      </c>
      <c r="BJ232" s="18" t="s">
        <v>8</v>
      </c>
      <c r="BK232" s="184">
        <f>ROUND(I232*H232,0)</f>
        <v>0</v>
      </c>
      <c r="BL232" s="18" t="s">
        <v>193</v>
      </c>
      <c r="BM232" s="183" t="s">
        <v>320</v>
      </c>
    </row>
    <row r="233" s="13" customFormat="1">
      <c r="A233" s="13"/>
      <c r="B233" s="185"/>
      <c r="C233" s="13"/>
      <c r="D233" s="186" t="s">
        <v>154</v>
      </c>
      <c r="E233" s="187" t="s">
        <v>1</v>
      </c>
      <c r="F233" s="188" t="s">
        <v>321</v>
      </c>
      <c r="G233" s="13"/>
      <c r="H233" s="189">
        <v>1</v>
      </c>
      <c r="I233" s="190"/>
      <c r="J233" s="13"/>
      <c r="K233" s="13"/>
      <c r="L233" s="185"/>
      <c r="M233" s="191"/>
      <c r="N233" s="192"/>
      <c r="O233" s="192"/>
      <c r="P233" s="192"/>
      <c r="Q233" s="192"/>
      <c r="R233" s="192"/>
      <c r="S233" s="192"/>
      <c r="T233" s="19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187" t="s">
        <v>154</v>
      </c>
      <c r="AU233" s="187" t="s">
        <v>86</v>
      </c>
      <c r="AV233" s="13" t="s">
        <v>86</v>
      </c>
      <c r="AW233" s="13" t="s">
        <v>33</v>
      </c>
      <c r="AX233" s="13" t="s">
        <v>77</v>
      </c>
      <c r="AY233" s="187" t="s">
        <v>144</v>
      </c>
    </row>
    <row r="234" s="14" customFormat="1">
      <c r="A234" s="14"/>
      <c r="B234" s="194"/>
      <c r="C234" s="14"/>
      <c r="D234" s="186" t="s">
        <v>154</v>
      </c>
      <c r="E234" s="195" t="s">
        <v>1</v>
      </c>
      <c r="F234" s="196" t="s">
        <v>181</v>
      </c>
      <c r="G234" s="14"/>
      <c r="H234" s="197">
        <v>1</v>
      </c>
      <c r="I234" s="198"/>
      <c r="J234" s="14"/>
      <c r="K234" s="14"/>
      <c r="L234" s="194"/>
      <c r="M234" s="199"/>
      <c r="N234" s="200"/>
      <c r="O234" s="200"/>
      <c r="P234" s="200"/>
      <c r="Q234" s="200"/>
      <c r="R234" s="200"/>
      <c r="S234" s="200"/>
      <c r="T234" s="201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195" t="s">
        <v>154</v>
      </c>
      <c r="AU234" s="195" t="s">
        <v>86</v>
      </c>
      <c r="AV234" s="14" t="s">
        <v>145</v>
      </c>
      <c r="AW234" s="14" t="s">
        <v>33</v>
      </c>
      <c r="AX234" s="14" t="s">
        <v>8</v>
      </c>
      <c r="AY234" s="195" t="s">
        <v>144</v>
      </c>
    </row>
    <row r="235" s="2" customFormat="1" ht="16.5" customHeight="1">
      <c r="A235" s="37"/>
      <c r="B235" s="171"/>
      <c r="C235" s="202" t="s">
        <v>322</v>
      </c>
      <c r="D235" s="202" t="s">
        <v>251</v>
      </c>
      <c r="E235" s="203" t="s">
        <v>323</v>
      </c>
      <c r="F235" s="204" t="s">
        <v>324</v>
      </c>
      <c r="G235" s="205" t="s">
        <v>231</v>
      </c>
      <c r="H235" s="206">
        <v>2</v>
      </c>
      <c r="I235" s="207"/>
      <c r="J235" s="208">
        <f>ROUND(I235*H235,0)</f>
        <v>0</v>
      </c>
      <c r="K235" s="204" t="s">
        <v>1</v>
      </c>
      <c r="L235" s="209"/>
      <c r="M235" s="210" t="s">
        <v>1</v>
      </c>
      <c r="N235" s="211" t="s">
        <v>42</v>
      </c>
      <c r="O235" s="76"/>
      <c r="P235" s="181">
        <f>O235*H235</f>
        <v>0</v>
      </c>
      <c r="Q235" s="181">
        <v>0.00080000000000000004</v>
      </c>
      <c r="R235" s="181">
        <f>Q235*H235</f>
        <v>0.0016000000000000001</v>
      </c>
      <c r="S235" s="181">
        <v>0</v>
      </c>
      <c r="T235" s="182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183" t="s">
        <v>254</v>
      </c>
      <c r="AT235" s="183" t="s">
        <v>251</v>
      </c>
      <c r="AU235" s="183" t="s">
        <v>86</v>
      </c>
      <c r="AY235" s="18" t="s">
        <v>144</v>
      </c>
      <c r="BE235" s="184">
        <f>IF(N235="základní",J235,0)</f>
        <v>0</v>
      </c>
      <c r="BF235" s="184">
        <f>IF(N235="snížená",J235,0)</f>
        <v>0</v>
      </c>
      <c r="BG235" s="184">
        <f>IF(N235="zákl. přenesená",J235,0)</f>
        <v>0</v>
      </c>
      <c r="BH235" s="184">
        <f>IF(N235="sníž. přenesená",J235,0)</f>
        <v>0</v>
      </c>
      <c r="BI235" s="184">
        <f>IF(N235="nulová",J235,0)</f>
        <v>0</v>
      </c>
      <c r="BJ235" s="18" t="s">
        <v>8</v>
      </c>
      <c r="BK235" s="184">
        <f>ROUND(I235*H235,0)</f>
        <v>0</v>
      </c>
      <c r="BL235" s="18" t="s">
        <v>193</v>
      </c>
      <c r="BM235" s="183" t="s">
        <v>325</v>
      </c>
    </row>
    <row r="236" s="13" customFormat="1">
      <c r="A236" s="13"/>
      <c r="B236" s="185"/>
      <c r="C236" s="13"/>
      <c r="D236" s="186" t="s">
        <v>154</v>
      </c>
      <c r="E236" s="187" t="s">
        <v>1</v>
      </c>
      <c r="F236" s="188" t="s">
        <v>326</v>
      </c>
      <c r="G236" s="13"/>
      <c r="H236" s="189">
        <v>1</v>
      </c>
      <c r="I236" s="190"/>
      <c r="J236" s="13"/>
      <c r="K236" s="13"/>
      <c r="L236" s="185"/>
      <c r="M236" s="191"/>
      <c r="N236" s="192"/>
      <c r="O236" s="192"/>
      <c r="P236" s="192"/>
      <c r="Q236" s="192"/>
      <c r="R236" s="192"/>
      <c r="S236" s="192"/>
      <c r="T236" s="19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187" t="s">
        <v>154</v>
      </c>
      <c r="AU236" s="187" t="s">
        <v>86</v>
      </c>
      <c r="AV236" s="13" t="s">
        <v>86</v>
      </c>
      <c r="AW236" s="13" t="s">
        <v>33</v>
      </c>
      <c r="AX236" s="13" t="s">
        <v>77</v>
      </c>
      <c r="AY236" s="187" t="s">
        <v>144</v>
      </c>
    </row>
    <row r="237" s="13" customFormat="1">
      <c r="A237" s="13"/>
      <c r="B237" s="185"/>
      <c r="C237" s="13"/>
      <c r="D237" s="186" t="s">
        <v>154</v>
      </c>
      <c r="E237" s="187" t="s">
        <v>1</v>
      </c>
      <c r="F237" s="188" t="s">
        <v>282</v>
      </c>
      <c r="G237" s="13"/>
      <c r="H237" s="189">
        <v>1</v>
      </c>
      <c r="I237" s="190"/>
      <c r="J237" s="13"/>
      <c r="K237" s="13"/>
      <c r="L237" s="185"/>
      <c r="M237" s="191"/>
      <c r="N237" s="192"/>
      <c r="O237" s="192"/>
      <c r="P237" s="192"/>
      <c r="Q237" s="192"/>
      <c r="R237" s="192"/>
      <c r="S237" s="192"/>
      <c r="T237" s="19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187" t="s">
        <v>154</v>
      </c>
      <c r="AU237" s="187" t="s">
        <v>86</v>
      </c>
      <c r="AV237" s="13" t="s">
        <v>86</v>
      </c>
      <c r="AW237" s="13" t="s">
        <v>33</v>
      </c>
      <c r="AX237" s="13" t="s">
        <v>77</v>
      </c>
      <c r="AY237" s="187" t="s">
        <v>144</v>
      </c>
    </row>
    <row r="238" s="14" customFormat="1">
      <c r="A238" s="14"/>
      <c r="B238" s="194"/>
      <c r="C238" s="14"/>
      <c r="D238" s="186" t="s">
        <v>154</v>
      </c>
      <c r="E238" s="195" t="s">
        <v>1</v>
      </c>
      <c r="F238" s="196" t="s">
        <v>181</v>
      </c>
      <c r="G238" s="14"/>
      <c r="H238" s="197">
        <v>2</v>
      </c>
      <c r="I238" s="198"/>
      <c r="J238" s="14"/>
      <c r="K238" s="14"/>
      <c r="L238" s="194"/>
      <c r="M238" s="199"/>
      <c r="N238" s="200"/>
      <c r="O238" s="200"/>
      <c r="P238" s="200"/>
      <c r="Q238" s="200"/>
      <c r="R238" s="200"/>
      <c r="S238" s="200"/>
      <c r="T238" s="201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195" t="s">
        <v>154</v>
      </c>
      <c r="AU238" s="195" t="s">
        <v>86</v>
      </c>
      <c r="AV238" s="14" t="s">
        <v>145</v>
      </c>
      <c r="AW238" s="14" t="s">
        <v>33</v>
      </c>
      <c r="AX238" s="14" t="s">
        <v>8</v>
      </c>
      <c r="AY238" s="195" t="s">
        <v>144</v>
      </c>
    </row>
    <row r="239" s="2" customFormat="1" ht="16.5" customHeight="1">
      <c r="A239" s="37"/>
      <c r="B239" s="171"/>
      <c r="C239" s="202" t="s">
        <v>327</v>
      </c>
      <c r="D239" s="202" t="s">
        <v>251</v>
      </c>
      <c r="E239" s="203" t="s">
        <v>328</v>
      </c>
      <c r="F239" s="204" t="s">
        <v>329</v>
      </c>
      <c r="G239" s="205" t="s">
        <v>231</v>
      </c>
      <c r="H239" s="206">
        <v>3</v>
      </c>
      <c r="I239" s="207"/>
      <c r="J239" s="208">
        <f>ROUND(I239*H239,0)</f>
        <v>0</v>
      </c>
      <c r="K239" s="204" t="s">
        <v>1</v>
      </c>
      <c r="L239" s="209"/>
      <c r="M239" s="210" t="s">
        <v>1</v>
      </c>
      <c r="N239" s="211" t="s">
        <v>42</v>
      </c>
      <c r="O239" s="76"/>
      <c r="P239" s="181">
        <f>O239*H239</f>
        <v>0</v>
      </c>
      <c r="Q239" s="181">
        <v>0.001</v>
      </c>
      <c r="R239" s="181">
        <f>Q239*H239</f>
        <v>0.0030000000000000001</v>
      </c>
      <c r="S239" s="181">
        <v>0</v>
      </c>
      <c r="T239" s="182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183" t="s">
        <v>254</v>
      </c>
      <c r="AT239" s="183" t="s">
        <v>251</v>
      </c>
      <c r="AU239" s="183" t="s">
        <v>86</v>
      </c>
      <c r="AY239" s="18" t="s">
        <v>144</v>
      </c>
      <c r="BE239" s="184">
        <f>IF(N239="základní",J239,0)</f>
        <v>0</v>
      </c>
      <c r="BF239" s="184">
        <f>IF(N239="snížená",J239,0)</f>
        <v>0</v>
      </c>
      <c r="BG239" s="184">
        <f>IF(N239="zákl. přenesená",J239,0)</f>
        <v>0</v>
      </c>
      <c r="BH239" s="184">
        <f>IF(N239="sníž. přenesená",J239,0)</f>
        <v>0</v>
      </c>
      <c r="BI239" s="184">
        <f>IF(N239="nulová",J239,0)</f>
        <v>0</v>
      </c>
      <c r="BJ239" s="18" t="s">
        <v>8</v>
      </c>
      <c r="BK239" s="184">
        <f>ROUND(I239*H239,0)</f>
        <v>0</v>
      </c>
      <c r="BL239" s="18" t="s">
        <v>193</v>
      </c>
      <c r="BM239" s="183" t="s">
        <v>330</v>
      </c>
    </row>
    <row r="240" s="13" customFormat="1">
      <c r="A240" s="13"/>
      <c r="B240" s="185"/>
      <c r="C240" s="13"/>
      <c r="D240" s="186" t="s">
        <v>154</v>
      </c>
      <c r="E240" s="187" t="s">
        <v>1</v>
      </c>
      <c r="F240" s="188" t="s">
        <v>331</v>
      </c>
      <c r="G240" s="13"/>
      <c r="H240" s="189">
        <v>1</v>
      </c>
      <c r="I240" s="190"/>
      <c r="J240" s="13"/>
      <c r="K240" s="13"/>
      <c r="L240" s="185"/>
      <c r="M240" s="191"/>
      <c r="N240" s="192"/>
      <c r="O240" s="192"/>
      <c r="P240" s="192"/>
      <c r="Q240" s="192"/>
      <c r="R240" s="192"/>
      <c r="S240" s="192"/>
      <c r="T240" s="19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187" t="s">
        <v>154</v>
      </c>
      <c r="AU240" s="187" t="s">
        <v>86</v>
      </c>
      <c r="AV240" s="13" t="s">
        <v>86</v>
      </c>
      <c r="AW240" s="13" t="s">
        <v>33</v>
      </c>
      <c r="AX240" s="13" t="s">
        <v>77</v>
      </c>
      <c r="AY240" s="187" t="s">
        <v>144</v>
      </c>
    </row>
    <row r="241" s="13" customFormat="1">
      <c r="A241" s="13"/>
      <c r="B241" s="185"/>
      <c r="C241" s="13"/>
      <c r="D241" s="186" t="s">
        <v>154</v>
      </c>
      <c r="E241" s="187" t="s">
        <v>1</v>
      </c>
      <c r="F241" s="188" t="s">
        <v>332</v>
      </c>
      <c r="G241" s="13"/>
      <c r="H241" s="189">
        <v>2</v>
      </c>
      <c r="I241" s="190"/>
      <c r="J241" s="13"/>
      <c r="K241" s="13"/>
      <c r="L241" s="185"/>
      <c r="M241" s="191"/>
      <c r="N241" s="192"/>
      <c r="O241" s="192"/>
      <c r="P241" s="192"/>
      <c r="Q241" s="192"/>
      <c r="R241" s="192"/>
      <c r="S241" s="192"/>
      <c r="T241" s="19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187" t="s">
        <v>154</v>
      </c>
      <c r="AU241" s="187" t="s">
        <v>86</v>
      </c>
      <c r="AV241" s="13" t="s">
        <v>86</v>
      </c>
      <c r="AW241" s="13" t="s">
        <v>33</v>
      </c>
      <c r="AX241" s="13" t="s">
        <v>77</v>
      </c>
      <c r="AY241" s="187" t="s">
        <v>144</v>
      </c>
    </row>
    <row r="242" s="14" customFormat="1">
      <c r="A242" s="14"/>
      <c r="B242" s="194"/>
      <c r="C242" s="14"/>
      <c r="D242" s="186" t="s">
        <v>154</v>
      </c>
      <c r="E242" s="195" t="s">
        <v>1</v>
      </c>
      <c r="F242" s="196" t="s">
        <v>181</v>
      </c>
      <c r="G242" s="14"/>
      <c r="H242" s="197">
        <v>3</v>
      </c>
      <c r="I242" s="198"/>
      <c r="J242" s="14"/>
      <c r="K242" s="14"/>
      <c r="L242" s="194"/>
      <c r="M242" s="199"/>
      <c r="N242" s="200"/>
      <c r="O242" s="200"/>
      <c r="P242" s="200"/>
      <c r="Q242" s="200"/>
      <c r="R242" s="200"/>
      <c r="S242" s="200"/>
      <c r="T242" s="201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195" t="s">
        <v>154</v>
      </c>
      <c r="AU242" s="195" t="s">
        <v>86</v>
      </c>
      <c r="AV242" s="14" t="s">
        <v>145</v>
      </c>
      <c r="AW242" s="14" t="s">
        <v>33</v>
      </c>
      <c r="AX242" s="14" t="s">
        <v>8</v>
      </c>
      <c r="AY242" s="195" t="s">
        <v>144</v>
      </c>
    </row>
    <row r="243" s="2" customFormat="1" ht="16.5" customHeight="1">
      <c r="A243" s="37"/>
      <c r="B243" s="171"/>
      <c r="C243" s="202" t="s">
        <v>333</v>
      </c>
      <c r="D243" s="202" t="s">
        <v>251</v>
      </c>
      <c r="E243" s="203" t="s">
        <v>334</v>
      </c>
      <c r="F243" s="204" t="s">
        <v>335</v>
      </c>
      <c r="G243" s="205" t="s">
        <v>231</v>
      </c>
      <c r="H243" s="206">
        <v>4</v>
      </c>
      <c r="I243" s="207"/>
      <c r="J243" s="208">
        <f>ROUND(I243*H243,0)</f>
        <v>0</v>
      </c>
      <c r="K243" s="204" t="s">
        <v>1</v>
      </c>
      <c r="L243" s="209"/>
      <c r="M243" s="210" t="s">
        <v>1</v>
      </c>
      <c r="N243" s="211" t="s">
        <v>42</v>
      </c>
      <c r="O243" s="76"/>
      <c r="P243" s="181">
        <f>O243*H243</f>
        <v>0</v>
      </c>
      <c r="Q243" s="181">
        <v>0.00080000000000000004</v>
      </c>
      <c r="R243" s="181">
        <f>Q243*H243</f>
        <v>0.0032000000000000002</v>
      </c>
      <c r="S243" s="181">
        <v>0</v>
      </c>
      <c r="T243" s="182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183" t="s">
        <v>254</v>
      </c>
      <c r="AT243" s="183" t="s">
        <v>251</v>
      </c>
      <c r="AU243" s="183" t="s">
        <v>86</v>
      </c>
      <c r="AY243" s="18" t="s">
        <v>144</v>
      </c>
      <c r="BE243" s="184">
        <f>IF(N243="základní",J243,0)</f>
        <v>0</v>
      </c>
      <c r="BF243" s="184">
        <f>IF(N243="snížená",J243,0)</f>
        <v>0</v>
      </c>
      <c r="BG243" s="184">
        <f>IF(N243="zákl. přenesená",J243,0)</f>
        <v>0</v>
      </c>
      <c r="BH243" s="184">
        <f>IF(N243="sníž. přenesená",J243,0)</f>
        <v>0</v>
      </c>
      <c r="BI243" s="184">
        <f>IF(N243="nulová",J243,0)</f>
        <v>0</v>
      </c>
      <c r="BJ243" s="18" t="s">
        <v>8</v>
      </c>
      <c r="BK243" s="184">
        <f>ROUND(I243*H243,0)</f>
        <v>0</v>
      </c>
      <c r="BL243" s="18" t="s">
        <v>193</v>
      </c>
      <c r="BM243" s="183" t="s">
        <v>336</v>
      </c>
    </row>
    <row r="244" s="13" customFormat="1">
      <c r="A244" s="13"/>
      <c r="B244" s="185"/>
      <c r="C244" s="13"/>
      <c r="D244" s="186" t="s">
        <v>154</v>
      </c>
      <c r="E244" s="187" t="s">
        <v>1</v>
      </c>
      <c r="F244" s="188" t="s">
        <v>312</v>
      </c>
      <c r="G244" s="13"/>
      <c r="H244" s="189">
        <v>1</v>
      </c>
      <c r="I244" s="190"/>
      <c r="J244" s="13"/>
      <c r="K244" s="13"/>
      <c r="L244" s="185"/>
      <c r="M244" s="191"/>
      <c r="N244" s="192"/>
      <c r="O244" s="192"/>
      <c r="P244" s="192"/>
      <c r="Q244" s="192"/>
      <c r="R244" s="192"/>
      <c r="S244" s="192"/>
      <c r="T244" s="19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187" t="s">
        <v>154</v>
      </c>
      <c r="AU244" s="187" t="s">
        <v>86</v>
      </c>
      <c r="AV244" s="13" t="s">
        <v>86</v>
      </c>
      <c r="AW244" s="13" t="s">
        <v>33</v>
      </c>
      <c r="AX244" s="13" t="s">
        <v>77</v>
      </c>
      <c r="AY244" s="187" t="s">
        <v>144</v>
      </c>
    </row>
    <row r="245" s="13" customFormat="1">
      <c r="A245" s="13"/>
      <c r="B245" s="185"/>
      <c r="C245" s="13"/>
      <c r="D245" s="186" t="s">
        <v>154</v>
      </c>
      <c r="E245" s="187" t="s">
        <v>1</v>
      </c>
      <c r="F245" s="188" t="s">
        <v>337</v>
      </c>
      <c r="G245" s="13"/>
      <c r="H245" s="189">
        <v>1</v>
      </c>
      <c r="I245" s="190"/>
      <c r="J245" s="13"/>
      <c r="K245" s="13"/>
      <c r="L245" s="185"/>
      <c r="M245" s="191"/>
      <c r="N245" s="192"/>
      <c r="O245" s="192"/>
      <c r="P245" s="192"/>
      <c r="Q245" s="192"/>
      <c r="R245" s="192"/>
      <c r="S245" s="192"/>
      <c r="T245" s="19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187" t="s">
        <v>154</v>
      </c>
      <c r="AU245" s="187" t="s">
        <v>86</v>
      </c>
      <c r="AV245" s="13" t="s">
        <v>86</v>
      </c>
      <c r="AW245" s="13" t="s">
        <v>33</v>
      </c>
      <c r="AX245" s="13" t="s">
        <v>77</v>
      </c>
      <c r="AY245" s="187" t="s">
        <v>144</v>
      </c>
    </row>
    <row r="246" s="13" customFormat="1">
      <c r="A246" s="13"/>
      <c r="B246" s="185"/>
      <c r="C246" s="13"/>
      <c r="D246" s="186" t="s">
        <v>154</v>
      </c>
      <c r="E246" s="187" t="s">
        <v>1</v>
      </c>
      <c r="F246" s="188" t="s">
        <v>338</v>
      </c>
      <c r="G246" s="13"/>
      <c r="H246" s="189">
        <v>2</v>
      </c>
      <c r="I246" s="190"/>
      <c r="J246" s="13"/>
      <c r="K246" s="13"/>
      <c r="L246" s="185"/>
      <c r="M246" s="191"/>
      <c r="N246" s="192"/>
      <c r="O246" s="192"/>
      <c r="P246" s="192"/>
      <c r="Q246" s="192"/>
      <c r="R246" s="192"/>
      <c r="S246" s="192"/>
      <c r="T246" s="19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187" t="s">
        <v>154</v>
      </c>
      <c r="AU246" s="187" t="s">
        <v>86</v>
      </c>
      <c r="AV246" s="13" t="s">
        <v>86</v>
      </c>
      <c r="AW246" s="13" t="s">
        <v>33</v>
      </c>
      <c r="AX246" s="13" t="s">
        <v>77</v>
      </c>
      <c r="AY246" s="187" t="s">
        <v>144</v>
      </c>
    </row>
    <row r="247" s="14" customFormat="1">
      <c r="A247" s="14"/>
      <c r="B247" s="194"/>
      <c r="C247" s="14"/>
      <c r="D247" s="186" t="s">
        <v>154</v>
      </c>
      <c r="E247" s="195" t="s">
        <v>1</v>
      </c>
      <c r="F247" s="196" t="s">
        <v>181</v>
      </c>
      <c r="G247" s="14"/>
      <c r="H247" s="197">
        <v>4</v>
      </c>
      <c r="I247" s="198"/>
      <c r="J247" s="14"/>
      <c r="K247" s="14"/>
      <c r="L247" s="194"/>
      <c r="M247" s="199"/>
      <c r="N247" s="200"/>
      <c r="O247" s="200"/>
      <c r="P247" s="200"/>
      <c r="Q247" s="200"/>
      <c r="R247" s="200"/>
      <c r="S247" s="200"/>
      <c r="T247" s="201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195" t="s">
        <v>154</v>
      </c>
      <c r="AU247" s="195" t="s">
        <v>86</v>
      </c>
      <c r="AV247" s="14" t="s">
        <v>145</v>
      </c>
      <c r="AW247" s="14" t="s">
        <v>33</v>
      </c>
      <c r="AX247" s="14" t="s">
        <v>8</v>
      </c>
      <c r="AY247" s="195" t="s">
        <v>144</v>
      </c>
    </row>
    <row r="248" s="2" customFormat="1" ht="24.15" customHeight="1">
      <c r="A248" s="37"/>
      <c r="B248" s="171"/>
      <c r="C248" s="172" t="s">
        <v>339</v>
      </c>
      <c r="D248" s="172" t="s">
        <v>147</v>
      </c>
      <c r="E248" s="173" t="s">
        <v>340</v>
      </c>
      <c r="F248" s="174" t="s">
        <v>341</v>
      </c>
      <c r="G248" s="175" t="s">
        <v>231</v>
      </c>
      <c r="H248" s="176">
        <v>3</v>
      </c>
      <c r="I248" s="177"/>
      <c r="J248" s="178">
        <f>ROUND(I248*H248,0)</f>
        <v>0</v>
      </c>
      <c r="K248" s="174" t="s">
        <v>151</v>
      </c>
      <c r="L248" s="38"/>
      <c r="M248" s="179" t="s">
        <v>1</v>
      </c>
      <c r="N248" s="180" t="s">
        <v>42</v>
      </c>
      <c r="O248" s="76"/>
      <c r="P248" s="181">
        <f>O248*H248</f>
        <v>0</v>
      </c>
      <c r="Q248" s="181">
        <v>3.9140000000000001E-05</v>
      </c>
      <c r="R248" s="181">
        <f>Q248*H248</f>
        <v>0.00011742</v>
      </c>
      <c r="S248" s="181">
        <v>0</v>
      </c>
      <c r="T248" s="182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183" t="s">
        <v>193</v>
      </c>
      <c r="AT248" s="183" t="s">
        <v>147</v>
      </c>
      <c r="AU248" s="183" t="s">
        <v>86</v>
      </c>
      <c r="AY248" s="18" t="s">
        <v>144</v>
      </c>
      <c r="BE248" s="184">
        <f>IF(N248="základní",J248,0)</f>
        <v>0</v>
      </c>
      <c r="BF248" s="184">
        <f>IF(N248="snížená",J248,0)</f>
        <v>0</v>
      </c>
      <c r="BG248" s="184">
        <f>IF(N248="zákl. přenesená",J248,0)</f>
        <v>0</v>
      </c>
      <c r="BH248" s="184">
        <f>IF(N248="sníž. přenesená",J248,0)</f>
        <v>0</v>
      </c>
      <c r="BI248" s="184">
        <f>IF(N248="nulová",J248,0)</f>
        <v>0</v>
      </c>
      <c r="BJ248" s="18" t="s">
        <v>8</v>
      </c>
      <c r="BK248" s="184">
        <f>ROUND(I248*H248,0)</f>
        <v>0</v>
      </c>
      <c r="BL248" s="18" t="s">
        <v>193</v>
      </c>
      <c r="BM248" s="183" t="s">
        <v>342</v>
      </c>
    </row>
    <row r="249" s="13" customFormat="1">
      <c r="A249" s="13"/>
      <c r="B249" s="185"/>
      <c r="C249" s="13"/>
      <c r="D249" s="186" t="s">
        <v>154</v>
      </c>
      <c r="E249" s="187" t="s">
        <v>1</v>
      </c>
      <c r="F249" s="188" t="s">
        <v>343</v>
      </c>
      <c r="G249" s="13"/>
      <c r="H249" s="189">
        <v>2</v>
      </c>
      <c r="I249" s="190"/>
      <c r="J249" s="13"/>
      <c r="K249" s="13"/>
      <c r="L249" s="185"/>
      <c r="M249" s="191"/>
      <c r="N249" s="192"/>
      <c r="O249" s="192"/>
      <c r="P249" s="192"/>
      <c r="Q249" s="192"/>
      <c r="R249" s="192"/>
      <c r="S249" s="192"/>
      <c r="T249" s="19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187" t="s">
        <v>154</v>
      </c>
      <c r="AU249" s="187" t="s">
        <v>86</v>
      </c>
      <c r="AV249" s="13" t="s">
        <v>86</v>
      </c>
      <c r="AW249" s="13" t="s">
        <v>33</v>
      </c>
      <c r="AX249" s="13" t="s">
        <v>77</v>
      </c>
      <c r="AY249" s="187" t="s">
        <v>144</v>
      </c>
    </row>
    <row r="250" s="13" customFormat="1">
      <c r="A250" s="13"/>
      <c r="B250" s="185"/>
      <c r="C250" s="13"/>
      <c r="D250" s="186" t="s">
        <v>154</v>
      </c>
      <c r="E250" s="187" t="s">
        <v>1</v>
      </c>
      <c r="F250" s="188" t="s">
        <v>344</v>
      </c>
      <c r="G250" s="13"/>
      <c r="H250" s="189">
        <v>1</v>
      </c>
      <c r="I250" s="190"/>
      <c r="J250" s="13"/>
      <c r="K250" s="13"/>
      <c r="L250" s="185"/>
      <c r="M250" s="191"/>
      <c r="N250" s="192"/>
      <c r="O250" s="192"/>
      <c r="P250" s="192"/>
      <c r="Q250" s="192"/>
      <c r="R250" s="192"/>
      <c r="S250" s="192"/>
      <c r="T250" s="19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187" t="s">
        <v>154</v>
      </c>
      <c r="AU250" s="187" t="s">
        <v>86</v>
      </c>
      <c r="AV250" s="13" t="s">
        <v>86</v>
      </c>
      <c r="AW250" s="13" t="s">
        <v>33</v>
      </c>
      <c r="AX250" s="13" t="s">
        <v>77</v>
      </c>
      <c r="AY250" s="187" t="s">
        <v>144</v>
      </c>
    </row>
    <row r="251" s="14" customFormat="1">
      <c r="A251" s="14"/>
      <c r="B251" s="194"/>
      <c r="C251" s="14"/>
      <c r="D251" s="186" t="s">
        <v>154</v>
      </c>
      <c r="E251" s="195" t="s">
        <v>1</v>
      </c>
      <c r="F251" s="196" t="s">
        <v>181</v>
      </c>
      <c r="G251" s="14"/>
      <c r="H251" s="197">
        <v>3</v>
      </c>
      <c r="I251" s="198"/>
      <c r="J251" s="14"/>
      <c r="K251" s="14"/>
      <c r="L251" s="194"/>
      <c r="M251" s="199"/>
      <c r="N251" s="200"/>
      <c r="O251" s="200"/>
      <c r="P251" s="200"/>
      <c r="Q251" s="200"/>
      <c r="R251" s="200"/>
      <c r="S251" s="200"/>
      <c r="T251" s="201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195" t="s">
        <v>154</v>
      </c>
      <c r="AU251" s="195" t="s">
        <v>86</v>
      </c>
      <c r="AV251" s="14" t="s">
        <v>145</v>
      </c>
      <c r="AW251" s="14" t="s">
        <v>33</v>
      </c>
      <c r="AX251" s="14" t="s">
        <v>8</v>
      </c>
      <c r="AY251" s="195" t="s">
        <v>144</v>
      </c>
    </row>
    <row r="252" s="2" customFormat="1" ht="24.15" customHeight="1">
      <c r="A252" s="37"/>
      <c r="B252" s="171"/>
      <c r="C252" s="202" t="s">
        <v>345</v>
      </c>
      <c r="D252" s="202" t="s">
        <v>251</v>
      </c>
      <c r="E252" s="203" t="s">
        <v>346</v>
      </c>
      <c r="F252" s="204" t="s">
        <v>347</v>
      </c>
      <c r="G252" s="205" t="s">
        <v>231</v>
      </c>
      <c r="H252" s="206">
        <v>2</v>
      </c>
      <c r="I252" s="207"/>
      <c r="J252" s="208">
        <f>ROUND(I252*H252,0)</f>
        <v>0</v>
      </c>
      <c r="K252" s="204" t="s">
        <v>1</v>
      </c>
      <c r="L252" s="209"/>
      <c r="M252" s="210" t="s">
        <v>1</v>
      </c>
      <c r="N252" s="211" t="s">
        <v>42</v>
      </c>
      <c r="O252" s="76"/>
      <c r="P252" s="181">
        <f>O252*H252</f>
        <v>0</v>
      </c>
      <c r="Q252" s="181">
        <v>0.0018</v>
      </c>
      <c r="R252" s="181">
        <f>Q252*H252</f>
        <v>0.0035999999999999999</v>
      </c>
      <c r="S252" s="181">
        <v>0</v>
      </c>
      <c r="T252" s="182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183" t="s">
        <v>254</v>
      </c>
      <c r="AT252" s="183" t="s">
        <v>251</v>
      </c>
      <c r="AU252" s="183" t="s">
        <v>86</v>
      </c>
      <c r="AY252" s="18" t="s">
        <v>144</v>
      </c>
      <c r="BE252" s="184">
        <f>IF(N252="základní",J252,0)</f>
        <v>0</v>
      </c>
      <c r="BF252" s="184">
        <f>IF(N252="snížená",J252,0)</f>
        <v>0</v>
      </c>
      <c r="BG252" s="184">
        <f>IF(N252="zákl. přenesená",J252,0)</f>
        <v>0</v>
      </c>
      <c r="BH252" s="184">
        <f>IF(N252="sníž. přenesená",J252,0)</f>
        <v>0</v>
      </c>
      <c r="BI252" s="184">
        <f>IF(N252="nulová",J252,0)</f>
        <v>0</v>
      </c>
      <c r="BJ252" s="18" t="s">
        <v>8</v>
      </c>
      <c r="BK252" s="184">
        <f>ROUND(I252*H252,0)</f>
        <v>0</v>
      </c>
      <c r="BL252" s="18" t="s">
        <v>193</v>
      </c>
      <c r="BM252" s="183" t="s">
        <v>348</v>
      </c>
    </row>
    <row r="253" s="13" customFormat="1">
      <c r="A253" s="13"/>
      <c r="B253" s="185"/>
      <c r="C253" s="13"/>
      <c r="D253" s="186" t="s">
        <v>154</v>
      </c>
      <c r="E253" s="187" t="s">
        <v>1</v>
      </c>
      <c r="F253" s="188" t="s">
        <v>343</v>
      </c>
      <c r="G253" s="13"/>
      <c r="H253" s="189">
        <v>2</v>
      </c>
      <c r="I253" s="190"/>
      <c r="J253" s="13"/>
      <c r="K253" s="13"/>
      <c r="L253" s="185"/>
      <c r="M253" s="191"/>
      <c r="N253" s="192"/>
      <c r="O253" s="192"/>
      <c r="P253" s="192"/>
      <c r="Q253" s="192"/>
      <c r="R253" s="192"/>
      <c r="S253" s="192"/>
      <c r="T253" s="19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187" t="s">
        <v>154</v>
      </c>
      <c r="AU253" s="187" t="s">
        <v>86</v>
      </c>
      <c r="AV253" s="13" t="s">
        <v>86</v>
      </c>
      <c r="AW253" s="13" t="s">
        <v>33</v>
      </c>
      <c r="AX253" s="13" t="s">
        <v>77</v>
      </c>
      <c r="AY253" s="187" t="s">
        <v>144</v>
      </c>
    </row>
    <row r="254" s="14" customFormat="1">
      <c r="A254" s="14"/>
      <c r="B254" s="194"/>
      <c r="C254" s="14"/>
      <c r="D254" s="186" t="s">
        <v>154</v>
      </c>
      <c r="E254" s="195" t="s">
        <v>1</v>
      </c>
      <c r="F254" s="196" t="s">
        <v>181</v>
      </c>
      <c r="G254" s="14"/>
      <c r="H254" s="197">
        <v>2</v>
      </c>
      <c r="I254" s="198"/>
      <c r="J254" s="14"/>
      <c r="K254" s="14"/>
      <c r="L254" s="194"/>
      <c r="M254" s="199"/>
      <c r="N254" s="200"/>
      <c r="O254" s="200"/>
      <c r="P254" s="200"/>
      <c r="Q254" s="200"/>
      <c r="R254" s="200"/>
      <c r="S254" s="200"/>
      <c r="T254" s="201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195" t="s">
        <v>154</v>
      </c>
      <c r="AU254" s="195" t="s">
        <v>86</v>
      </c>
      <c r="AV254" s="14" t="s">
        <v>145</v>
      </c>
      <c r="AW254" s="14" t="s">
        <v>33</v>
      </c>
      <c r="AX254" s="14" t="s">
        <v>8</v>
      </c>
      <c r="AY254" s="195" t="s">
        <v>144</v>
      </c>
    </row>
    <row r="255" s="2" customFormat="1" ht="24.15" customHeight="1">
      <c r="A255" s="37"/>
      <c r="B255" s="171"/>
      <c r="C255" s="202" t="s">
        <v>349</v>
      </c>
      <c r="D255" s="202" t="s">
        <v>251</v>
      </c>
      <c r="E255" s="203" t="s">
        <v>350</v>
      </c>
      <c r="F255" s="204" t="s">
        <v>351</v>
      </c>
      <c r="G255" s="205" t="s">
        <v>231</v>
      </c>
      <c r="H255" s="206">
        <v>1</v>
      </c>
      <c r="I255" s="207"/>
      <c r="J255" s="208">
        <f>ROUND(I255*H255,0)</f>
        <v>0</v>
      </c>
      <c r="K255" s="204" t="s">
        <v>1</v>
      </c>
      <c r="L255" s="209"/>
      <c r="M255" s="210" t="s">
        <v>1</v>
      </c>
      <c r="N255" s="211" t="s">
        <v>42</v>
      </c>
      <c r="O255" s="76"/>
      <c r="P255" s="181">
        <f>O255*H255</f>
        <v>0</v>
      </c>
      <c r="Q255" s="181">
        <v>0.0018</v>
      </c>
      <c r="R255" s="181">
        <f>Q255*H255</f>
        <v>0.0018</v>
      </c>
      <c r="S255" s="181">
        <v>0</v>
      </c>
      <c r="T255" s="182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183" t="s">
        <v>254</v>
      </c>
      <c r="AT255" s="183" t="s">
        <v>251</v>
      </c>
      <c r="AU255" s="183" t="s">
        <v>86</v>
      </c>
      <c r="AY255" s="18" t="s">
        <v>144</v>
      </c>
      <c r="BE255" s="184">
        <f>IF(N255="základní",J255,0)</f>
        <v>0</v>
      </c>
      <c r="BF255" s="184">
        <f>IF(N255="snížená",J255,0)</f>
        <v>0</v>
      </c>
      <c r="BG255" s="184">
        <f>IF(N255="zákl. přenesená",J255,0)</f>
        <v>0</v>
      </c>
      <c r="BH255" s="184">
        <f>IF(N255="sníž. přenesená",J255,0)</f>
        <v>0</v>
      </c>
      <c r="BI255" s="184">
        <f>IF(N255="nulová",J255,0)</f>
        <v>0</v>
      </c>
      <c r="BJ255" s="18" t="s">
        <v>8</v>
      </c>
      <c r="BK255" s="184">
        <f>ROUND(I255*H255,0)</f>
        <v>0</v>
      </c>
      <c r="BL255" s="18" t="s">
        <v>193</v>
      </c>
      <c r="BM255" s="183" t="s">
        <v>352</v>
      </c>
    </row>
    <row r="256" s="13" customFormat="1">
      <c r="A256" s="13"/>
      <c r="B256" s="185"/>
      <c r="C256" s="13"/>
      <c r="D256" s="186" t="s">
        <v>154</v>
      </c>
      <c r="E256" s="187" t="s">
        <v>1</v>
      </c>
      <c r="F256" s="188" t="s">
        <v>344</v>
      </c>
      <c r="G256" s="13"/>
      <c r="H256" s="189">
        <v>1</v>
      </c>
      <c r="I256" s="190"/>
      <c r="J256" s="13"/>
      <c r="K256" s="13"/>
      <c r="L256" s="185"/>
      <c r="M256" s="191"/>
      <c r="N256" s="192"/>
      <c r="O256" s="192"/>
      <c r="P256" s="192"/>
      <c r="Q256" s="192"/>
      <c r="R256" s="192"/>
      <c r="S256" s="192"/>
      <c r="T256" s="19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187" t="s">
        <v>154</v>
      </c>
      <c r="AU256" s="187" t="s">
        <v>86</v>
      </c>
      <c r="AV256" s="13" t="s">
        <v>86</v>
      </c>
      <c r="AW256" s="13" t="s">
        <v>33</v>
      </c>
      <c r="AX256" s="13" t="s">
        <v>77</v>
      </c>
      <c r="AY256" s="187" t="s">
        <v>144</v>
      </c>
    </row>
    <row r="257" s="14" customFormat="1">
      <c r="A257" s="14"/>
      <c r="B257" s="194"/>
      <c r="C257" s="14"/>
      <c r="D257" s="186" t="s">
        <v>154</v>
      </c>
      <c r="E257" s="195" t="s">
        <v>1</v>
      </c>
      <c r="F257" s="196" t="s">
        <v>181</v>
      </c>
      <c r="G257" s="14"/>
      <c r="H257" s="197">
        <v>1</v>
      </c>
      <c r="I257" s="198"/>
      <c r="J257" s="14"/>
      <c r="K257" s="14"/>
      <c r="L257" s="194"/>
      <c r="M257" s="199"/>
      <c r="N257" s="200"/>
      <c r="O257" s="200"/>
      <c r="P257" s="200"/>
      <c r="Q257" s="200"/>
      <c r="R257" s="200"/>
      <c r="S257" s="200"/>
      <c r="T257" s="201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195" t="s">
        <v>154</v>
      </c>
      <c r="AU257" s="195" t="s">
        <v>86</v>
      </c>
      <c r="AV257" s="14" t="s">
        <v>145</v>
      </c>
      <c r="AW257" s="14" t="s">
        <v>33</v>
      </c>
      <c r="AX257" s="14" t="s">
        <v>8</v>
      </c>
      <c r="AY257" s="195" t="s">
        <v>144</v>
      </c>
    </row>
    <row r="258" s="2" customFormat="1" ht="24.15" customHeight="1">
      <c r="A258" s="37"/>
      <c r="B258" s="171"/>
      <c r="C258" s="172" t="s">
        <v>244</v>
      </c>
      <c r="D258" s="172" t="s">
        <v>147</v>
      </c>
      <c r="E258" s="173" t="s">
        <v>353</v>
      </c>
      <c r="F258" s="174" t="s">
        <v>354</v>
      </c>
      <c r="G258" s="175" t="s">
        <v>198</v>
      </c>
      <c r="H258" s="176">
        <v>0.247</v>
      </c>
      <c r="I258" s="177"/>
      <c r="J258" s="178">
        <f>ROUND(I258*H258,0)</f>
        <v>0</v>
      </c>
      <c r="K258" s="174" t="s">
        <v>151</v>
      </c>
      <c r="L258" s="38"/>
      <c r="M258" s="179" t="s">
        <v>1</v>
      </c>
      <c r="N258" s="180" t="s">
        <v>42</v>
      </c>
      <c r="O258" s="76"/>
      <c r="P258" s="181">
        <f>O258*H258</f>
        <v>0</v>
      </c>
      <c r="Q258" s="181">
        <v>0</v>
      </c>
      <c r="R258" s="181">
        <f>Q258*H258</f>
        <v>0</v>
      </c>
      <c r="S258" s="181">
        <v>0</v>
      </c>
      <c r="T258" s="182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183" t="s">
        <v>193</v>
      </c>
      <c r="AT258" s="183" t="s">
        <v>147</v>
      </c>
      <c r="AU258" s="183" t="s">
        <v>86</v>
      </c>
      <c r="AY258" s="18" t="s">
        <v>144</v>
      </c>
      <c r="BE258" s="184">
        <f>IF(N258="základní",J258,0)</f>
        <v>0</v>
      </c>
      <c r="BF258" s="184">
        <f>IF(N258="snížená",J258,0)</f>
        <v>0</v>
      </c>
      <c r="BG258" s="184">
        <f>IF(N258="zákl. přenesená",J258,0)</f>
        <v>0</v>
      </c>
      <c r="BH258" s="184">
        <f>IF(N258="sníž. přenesená",J258,0)</f>
        <v>0</v>
      </c>
      <c r="BI258" s="184">
        <f>IF(N258="nulová",J258,0)</f>
        <v>0</v>
      </c>
      <c r="BJ258" s="18" t="s">
        <v>8</v>
      </c>
      <c r="BK258" s="184">
        <f>ROUND(I258*H258,0)</f>
        <v>0</v>
      </c>
      <c r="BL258" s="18" t="s">
        <v>193</v>
      </c>
      <c r="BM258" s="183" t="s">
        <v>355</v>
      </c>
    </row>
    <row r="259" s="2" customFormat="1" ht="24.15" customHeight="1">
      <c r="A259" s="37"/>
      <c r="B259" s="171"/>
      <c r="C259" s="172" t="s">
        <v>356</v>
      </c>
      <c r="D259" s="172" t="s">
        <v>147</v>
      </c>
      <c r="E259" s="173" t="s">
        <v>357</v>
      </c>
      <c r="F259" s="174" t="s">
        <v>358</v>
      </c>
      <c r="G259" s="175" t="s">
        <v>198</v>
      </c>
      <c r="H259" s="176">
        <v>0.247</v>
      </c>
      <c r="I259" s="177"/>
      <c r="J259" s="178">
        <f>ROUND(I259*H259,0)</f>
        <v>0</v>
      </c>
      <c r="K259" s="174" t="s">
        <v>151</v>
      </c>
      <c r="L259" s="38"/>
      <c r="M259" s="179" t="s">
        <v>1</v>
      </c>
      <c r="N259" s="180" t="s">
        <v>42</v>
      </c>
      <c r="O259" s="76"/>
      <c r="P259" s="181">
        <f>O259*H259</f>
        <v>0</v>
      </c>
      <c r="Q259" s="181">
        <v>0</v>
      </c>
      <c r="R259" s="181">
        <f>Q259*H259</f>
        <v>0</v>
      </c>
      <c r="S259" s="181">
        <v>0</v>
      </c>
      <c r="T259" s="182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183" t="s">
        <v>193</v>
      </c>
      <c r="AT259" s="183" t="s">
        <v>147</v>
      </c>
      <c r="AU259" s="183" t="s">
        <v>86</v>
      </c>
      <c r="AY259" s="18" t="s">
        <v>144</v>
      </c>
      <c r="BE259" s="184">
        <f>IF(N259="základní",J259,0)</f>
        <v>0</v>
      </c>
      <c r="BF259" s="184">
        <f>IF(N259="snížená",J259,0)</f>
        <v>0</v>
      </c>
      <c r="BG259" s="184">
        <f>IF(N259="zákl. přenesená",J259,0)</f>
        <v>0</v>
      </c>
      <c r="BH259" s="184">
        <f>IF(N259="sníž. přenesená",J259,0)</f>
        <v>0</v>
      </c>
      <c r="BI259" s="184">
        <f>IF(N259="nulová",J259,0)</f>
        <v>0</v>
      </c>
      <c r="BJ259" s="18" t="s">
        <v>8</v>
      </c>
      <c r="BK259" s="184">
        <f>ROUND(I259*H259,0)</f>
        <v>0</v>
      </c>
      <c r="BL259" s="18" t="s">
        <v>193</v>
      </c>
      <c r="BM259" s="183" t="s">
        <v>359</v>
      </c>
    </row>
    <row r="260" s="12" customFormat="1" ht="22.8" customHeight="1">
      <c r="A260" s="12"/>
      <c r="B260" s="158"/>
      <c r="C260" s="12"/>
      <c r="D260" s="159" t="s">
        <v>76</v>
      </c>
      <c r="E260" s="169" t="s">
        <v>360</v>
      </c>
      <c r="F260" s="169" t="s">
        <v>361</v>
      </c>
      <c r="G260" s="12"/>
      <c r="H260" s="12"/>
      <c r="I260" s="161"/>
      <c r="J260" s="170">
        <f>BK260</f>
        <v>0</v>
      </c>
      <c r="K260" s="12"/>
      <c r="L260" s="158"/>
      <c r="M260" s="163"/>
      <c r="N260" s="164"/>
      <c r="O260" s="164"/>
      <c r="P260" s="165">
        <f>SUM(P261:P267)</f>
        <v>0</v>
      </c>
      <c r="Q260" s="164"/>
      <c r="R260" s="165">
        <f>SUM(R261:R267)</f>
        <v>0.036799999999999999</v>
      </c>
      <c r="S260" s="164"/>
      <c r="T260" s="166">
        <f>SUM(T261:T267)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159" t="s">
        <v>86</v>
      </c>
      <c r="AT260" s="167" t="s">
        <v>76</v>
      </c>
      <c r="AU260" s="167" t="s">
        <v>8</v>
      </c>
      <c r="AY260" s="159" t="s">
        <v>144</v>
      </c>
      <c r="BK260" s="168">
        <f>SUM(BK261:BK267)</f>
        <v>0</v>
      </c>
    </row>
    <row r="261" s="2" customFormat="1" ht="33" customHeight="1">
      <c r="A261" s="37"/>
      <c r="B261" s="171"/>
      <c r="C261" s="172" t="s">
        <v>247</v>
      </c>
      <c r="D261" s="172" t="s">
        <v>147</v>
      </c>
      <c r="E261" s="173" t="s">
        <v>362</v>
      </c>
      <c r="F261" s="174" t="s">
        <v>363</v>
      </c>
      <c r="G261" s="175" t="s">
        <v>243</v>
      </c>
      <c r="H261" s="176">
        <v>4</v>
      </c>
      <c r="I261" s="177"/>
      <c r="J261" s="178">
        <f>ROUND(I261*H261,0)</f>
        <v>0</v>
      </c>
      <c r="K261" s="174" t="s">
        <v>151</v>
      </c>
      <c r="L261" s="38"/>
      <c r="M261" s="179" t="s">
        <v>1</v>
      </c>
      <c r="N261" s="180" t="s">
        <v>42</v>
      </c>
      <c r="O261" s="76"/>
      <c r="P261" s="181">
        <f>O261*H261</f>
        <v>0</v>
      </c>
      <c r="Q261" s="181">
        <v>0.0091999999999999998</v>
      </c>
      <c r="R261" s="181">
        <f>Q261*H261</f>
        <v>0.036799999999999999</v>
      </c>
      <c r="S261" s="181">
        <v>0</v>
      </c>
      <c r="T261" s="182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183" t="s">
        <v>193</v>
      </c>
      <c r="AT261" s="183" t="s">
        <v>147</v>
      </c>
      <c r="AU261" s="183" t="s">
        <v>86</v>
      </c>
      <c r="AY261" s="18" t="s">
        <v>144</v>
      </c>
      <c r="BE261" s="184">
        <f>IF(N261="základní",J261,0)</f>
        <v>0</v>
      </c>
      <c r="BF261" s="184">
        <f>IF(N261="snížená",J261,0)</f>
        <v>0</v>
      </c>
      <c r="BG261" s="184">
        <f>IF(N261="zákl. přenesená",J261,0)</f>
        <v>0</v>
      </c>
      <c r="BH261" s="184">
        <f>IF(N261="sníž. přenesená",J261,0)</f>
        <v>0</v>
      </c>
      <c r="BI261" s="184">
        <f>IF(N261="nulová",J261,0)</f>
        <v>0</v>
      </c>
      <c r="BJ261" s="18" t="s">
        <v>8</v>
      </c>
      <c r="BK261" s="184">
        <f>ROUND(I261*H261,0)</f>
        <v>0</v>
      </c>
      <c r="BL261" s="18" t="s">
        <v>193</v>
      </c>
      <c r="BM261" s="183" t="s">
        <v>364</v>
      </c>
    </row>
    <row r="262" s="13" customFormat="1">
      <c r="A262" s="13"/>
      <c r="B262" s="185"/>
      <c r="C262" s="13"/>
      <c r="D262" s="186" t="s">
        <v>154</v>
      </c>
      <c r="E262" s="187" t="s">
        <v>1</v>
      </c>
      <c r="F262" s="188" t="s">
        <v>248</v>
      </c>
      <c r="G262" s="13"/>
      <c r="H262" s="189">
        <v>1</v>
      </c>
      <c r="I262" s="190"/>
      <c r="J262" s="13"/>
      <c r="K262" s="13"/>
      <c r="L262" s="185"/>
      <c r="M262" s="191"/>
      <c r="N262" s="192"/>
      <c r="O262" s="192"/>
      <c r="P262" s="192"/>
      <c r="Q262" s="192"/>
      <c r="R262" s="192"/>
      <c r="S262" s="192"/>
      <c r="T262" s="19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187" t="s">
        <v>154</v>
      </c>
      <c r="AU262" s="187" t="s">
        <v>86</v>
      </c>
      <c r="AV262" s="13" t="s">
        <v>86</v>
      </c>
      <c r="AW262" s="13" t="s">
        <v>33</v>
      </c>
      <c r="AX262" s="13" t="s">
        <v>77</v>
      </c>
      <c r="AY262" s="187" t="s">
        <v>144</v>
      </c>
    </row>
    <row r="263" s="13" customFormat="1">
      <c r="A263" s="13"/>
      <c r="B263" s="185"/>
      <c r="C263" s="13"/>
      <c r="D263" s="186" t="s">
        <v>154</v>
      </c>
      <c r="E263" s="187" t="s">
        <v>1</v>
      </c>
      <c r="F263" s="188" t="s">
        <v>249</v>
      </c>
      <c r="G263" s="13"/>
      <c r="H263" s="189">
        <v>1</v>
      </c>
      <c r="I263" s="190"/>
      <c r="J263" s="13"/>
      <c r="K263" s="13"/>
      <c r="L263" s="185"/>
      <c r="M263" s="191"/>
      <c r="N263" s="192"/>
      <c r="O263" s="192"/>
      <c r="P263" s="192"/>
      <c r="Q263" s="192"/>
      <c r="R263" s="192"/>
      <c r="S263" s="192"/>
      <c r="T263" s="19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187" t="s">
        <v>154</v>
      </c>
      <c r="AU263" s="187" t="s">
        <v>86</v>
      </c>
      <c r="AV263" s="13" t="s">
        <v>86</v>
      </c>
      <c r="AW263" s="13" t="s">
        <v>33</v>
      </c>
      <c r="AX263" s="13" t="s">
        <v>77</v>
      </c>
      <c r="AY263" s="187" t="s">
        <v>144</v>
      </c>
    </row>
    <row r="264" s="13" customFormat="1">
      <c r="A264" s="13"/>
      <c r="B264" s="185"/>
      <c r="C264" s="13"/>
      <c r="D264" s="186" t="s">
        <v>154</v>
      </c>
      <c r="E264" s="187" t="s">
        <v>1</v>
      </c>
      <c r="F264" s="188" t="s">
        <v>250</v>
      </c>
      <c r="G264" s="13"/>
      <c r="H264" s="189">
        <v>2</v>
      </c>
      <c r="I264" s="190"/>
      <c r="J264" s="13"/>
      <c r="K264" s="13"/>
      <c r="L264" s="185"/>
      <c r="M264" s="191"/>
      <c r="N264" s="192"/>
      <c r="O264" s="192"/>
      <c r="P264" s="192"/>
      <c r="Q264" s="192"/>
      <c r="R264" s="192"/>
      <c r="S264" s="192"/>
      <c r="T264" s="19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187" t="s">
        <v>154</v>
      </c>
      <c r="AU264" s="187" t="s">
        <v>86</v>
      </c>
      <c r="AV264" s="13" t="s">
        <v>86</v>
      </c>
      <c r="AW264" s="13" t="s">
        <v>33</v>
      </c>
      <c r="AX264" s="13" t="s">
        <v>77</v>
      </c>
      <c r="AY264" s="187" t="s">
        <v>144</v>
      </c>
    </row>
    <row r="265" s="14" customFormat="1">
      <c r="A265" s="14"/>
      <c r="B265" s="194"/>
      <c r="C265" s="14"/>
      <c r="D265" s="186" t="s">
        <v>154</v>
      </c>
      <c r="E265" s="195" t="s">
        <v>1</v>
      </c>
      <c r="F265" s="196" t="s">
        <v>181</v>
      </c>
      <c r="G265" s="14"/>
      <c r="H265" s="197">
        <v>4</v>
      </c>
      <c r="I265" s="198"/>
      <c r="J265" s="14"/>
      <c r="K265" s="14"/>
      <c r="L265" s="194"/>
      <c r="M265" s="199"/>
      <c r="N265" s="200"/>
      <c r="O265" s="200"/>
      <c r="P265" s="200"/>
      <c r="Q265" s="200"/>
      <c r="R265" s="200"/>
      <c r="S265" s="200"/>
      <c r="T265" s="201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195" t="s">
        <v>154</v>
      </c>
      <c r="AU265" s="195" t="s">
        <v>86</v>
      </c>
      <c r="AV265" s="14" t="s">
        <v>145</v>
      </c>
      <c r="AW265" s="14" t="s">
        <v>33</v>
      </c>
      <c r="AX265" s="14" t="s">
        <v>8</v>
      </c>
      <c r="AY265" s="195" t="s">
        <v>144</v>
      </c>
    </row>
    <row r="266" s="2" customFormat="1" ht="24.15" customHeight="1">
      <c r="A266" s="37"/>
      <c r="B266" s="171"/>
      <c r="C266" s="172" t="s">
        <v>365</v>
      </c>
      <c r="D266" s="172" t="s">
        <v>147</v>
      </c>
      <c r="E266" s="173" t="s">
        <v>366</v>
      </c>
      <c r="F266" s="174" t="s">
        <v>367</v>
      </c>
      <c r="G266" s="175" t="s">
        <v>198</v>
      </c>
      <c r="H266" s="176">
        <v>0.036999999999999998</v>
      </c>
      <c r="I266" s="177"/>
      <c r="J266" s="178">
        <f>ROUND(I266*H266,0)</f>
        <v>0</v>
      </c>
      <c r="K266" s="174" t="s">
        <v>151</v>
      </c>
      <c r="L266" s="38"/>
      <c r="M266" s="179" t="s">
        <v>1</v>
      </c>
      <c r="N266" s="180" t="s">
        <v>42</v>
      </c>
      <c r="O266" s="76"/>
      <c r="P266" s="181">
        <f>O266*H266</f>
        <v>0</v>
      </c>
      <c r="Q266" s="181">
        <v>0</v>
      </c>
      <c r="R266" s="181">
        <f>Q266*H266</f>
        <v>0</v>
      </c>
      <c r="S266" s="181">
        <v>0</v>
      </c>
      <c r="T266" s="182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183" t="s">
        <v>193</v>
      </c>
      <c r="AT266" s="183" t="s">
        <v>147</v>
      </c>
      <c r="AU266" s="183" t="s">
        <v>86</v>
      </c>
      <c r="AY266" s="18" t="s">
        <v>144</v>
      </c>
      <c r="BE266" s="184">
        <f>IF(N266="základní",J266,0)</f>
        <v>0</v>
      </c>
      <c r="BF266" s="184">
        <f>IF(N266="snížená",J266,0)</f>
        <v>0</v>
      </c>
      <c r="BG266" s="184">
        <f>IF(N266="zákl. přenesená",J266,0)</f>
        <v>0</v>
      </c>
      <c r="BH266" s="184">
        <f>IF(N266="sníž. přenesená",J266,0)</f>
        <v>0</v>
      </c>
      <c r="BI266" s="184">
        <f>IF(N266="nulová",J266,0)</f>
        <v>0</v>
      </c>
      <c r="BJ266" s="18" t="s">
        <v>8</v>
      </c>
      <c r="BK266" s="184">
        <f>ROUND(I266*H266,0)</f>
        <v>0</v>
      </c>
      <c r="BL266" s="18" t="s">
        <v>193</v>
      </c>
      <c r="BM266" s="183" t="s">
        <v>368</v>
      </c>
    </row>
    <row r="267" s="2" customFormat="1" ht="24.15" customHeight="1">
      <c r="A267" s="37"/>
      <c r="B267" s="171"/>
      <c r="C267" s="172" t="s">
        <v>369</v>
      </c>
      <c r="D267" s="172" t="s">
        <v>147</v>
      </c>
      <c r="E267" s="173" t="s">
        <v>370</v>
      </c>
      <c r="F267" s="174" t="s">
        <v>371</v>
      </c>
      <c r="G267" s="175" t="s">
        <v>198</v>
      </c>
      <c r="H267" s="176">
        <v>0.036999999999999998</v>
      </c>
      <c r="I267" s="177"/>
      <c r="J267" s="178">
        <f>ROUND(I267*H267,0)</f>
        <v>0</v>
      </c>
      <c r="K267" s="174" t="s">
        <v>151</v>
      </c>
      <c r="L267" s="38"/>
      <c r="M267" s="179" t="s">
        <v>1</v>
      </c>
      <c r="N267" s="180" t="s">
        <v>42</v>
      </c>
      <c r="O267" s="76"/>
      <c r="P267" s="181">
        <f>O267*H267</f>
        <v>0</v>
      </c>
      <c r="Q267" s="181">
        <v>0</v>
      </c>
      <c r="R267" s="181">
        <f>Q267*H267</f>
        <v>0</v>
      </c>
      <c r="S267" s="181">
        <v>0</v>
      </c>
      <c r="T267" s="182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183" t="s">
        <v>193</v>
      </c>
      <c r="AT267" s="183" t="s">
        <v>147</v>
      </c>
      <c r="AU267" s="183" t="s">
        <v>86</v>
      </c>
      <c r="AY267" s="18" t="s">
        <v>144</v>
      </c>
      <c r="BE267" s="184">
        <f>IF(N267="základní",J267,0)</f>
        <v>0</v>
      </c>
      <c r="BF267" s="184">
        <f>IF(N267="snížená",J267,0)</f>
        <v>0</v>
      </c>
      <c r="BG267" s="184">
        <f>IF(N267="zákl. přenesená",J267,0)</f>
        <v>0</v>
      </c>
      <c r="BH267" s="184">
        <f>IF(N267="sníž. přenesená",J267,0)</f>
        <v>0</v>
      </c>
      <c r="BI267" s="184">
        <f>IF(N267="nulová",J267,0)</f>
        <v>0</v>
      </c>
      <c r="BJ267" s="18" t="s">
        <v>8</v>
      </c>
      <c r="BK267" s="184">
        <f>ROUND(I267*H267,0)</f>
        <v>0</v>
      </c>
      <c r="BL267" s="18" t="s">
        <v>193</v>
      </c>
      <c r="BM267" s="183" t="s">
        <v>372</v>
      </c>
    </row>
    <row r="268" s="12" customFormat="1" ht="22.8" customHeight="1">
      <c r="A268" s="12"/>
      <c r="B268" s="158"/>
      <c r="C268" s="12"/>
      <c r="D268" s="159" t="s">
        <v>76</v>
      </c>
      <c r="E268" s="169" t="s">
        <v>373</v>
      </c>
      <c r="F268" s="169" t="s">
        <v>374</v>
      </c>
      <c r="G268" s="12"/>
      <c r="H268" s="12"/>
      <c r="I268" s="161"/>
      <c r="J268" s="170">
        <f>BK268</f>
        <v>0</v>
      </c>
      <c r="K268" s="12"/>
      <c r="L268" s="158"/>
      <c r="M268" s="163"/>
      <c r="N268" s="164"/>
      <c r="O268" s="164"/>
      <c r="P268" s="165">
        <f>SUM(P269:P308)</f>
        <v>0</v>
      </c>
      <c r="Q268" s="164"/>
      <c r="R268" s="165">
        <f>SUM(R269:R308)</f>
        <v>0.040880000000000007</v>
      </c>
      <c r="S268" s="164"/>
      <c r="T268" s="166">
        <f>SUM(T269:T308)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159" t="s">
        <v>86</v>
      </c>
      <c r="AT268" s="167" t="s">
        <v>76</v>
      </c>
      <c r="AU268" s="167" t="s">
        <v>8</v>
      </c>
      <c r="AY268" s="159" t="s">
        <v>144</v>
      </c>
      <c r="BK268" s="168">
        <f>SUM(BK269:BK308)</f>
        <v>0</v>
      </c>
    </row>
    <row r="269" s="2" customFormat="1" ht="24.15" customHeight="1">
      <c r="A269" s="37"/>
      <c r="B269" s="171"/>
      <c r="C269" s="172" t="s">
        <v>375</v>
      </c>
      <c r="D269" s="172" t="s">
        <v>147</v>
      </c>
      <c r="E269" s="173" t="s">
        <v>376</v>
      </c>
      <c r="F269" s="174" t="s">
        <v>377</v>
      </c>
      <c r="G269" s="175" t="s">
        <v>378</v>
      </c>
      <c r="H269" s="176">
        <v>15</v>
      </c>
      <c r="I269" s="177"/>
      <c r="J269" s="178">
        <f>ROUND(I269*H269,0)</f>
        <v>0</v>
      </c>
      <c r="K269" s="174" t="s">
        <v>151</v>
      </c>
      <c r="L269" s="38"/>
      <c r="M269" s="179" t="s">
        <v>1</v>
      </c>
      <c r="N269" s="180" t="s">
        <v>42</v>
      </c>
      <c r="O269" s="76"/>
      <c r="P269" s="181">
        <f>O269*H269</f>
        <v>0</v>
      </c>
      <c r="Q269" s="181">
        <v>0</v>
      </c>
      <c r="R269" s="181">
        <f>Q269*H269</f>
        <v>0</v>
      </c>
      <c r="S269" s="181">
        <v>0</v>
      </c>
      <c r="T269" s="182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183" t="s">
        <v>193</v>
      </c>
      <c r="AT269" s="183" t="s">
        <v>147</v>
      </c>
      <c r="AU269" s="183" t="s">
        <v>86</v>
      </c>
      <c r="AY269" s="18" t="s">
        <v>144</v>
      </c>
      <c r="BE269" s="184">
        <f>IF(N269="základní",J269,0)</f>
        <v>0</v>
      </c>
      <c r="BF269" s="184">
        <f>IF(N269="snížená",J269,0)</f>
        <v>0</v>
      </c>
      <c r="BG269" s="184">
        <f>IF(N269="zákl. přenesená",J269,0)</f>
        <v>0</v>
      </c>
      <c r="BH269" s="184">
        <f>IF(N269="sníž. přenesená",J269,0)</f>
        <v>0</v>
      </c>
      <c r="BI269" s="184">
        <f>IF(N269="nulová",J269,0)</f>
        <v>0</v>
      </c>
      <c r="BJ269" s="18" t="s">
        <v>8</v>
      </c>
      <c r="BK269" s="184">
        <f>ROUND(I269*H269,0)</f>
        <v>0</v>
      </c>
      <c r="BL269" s="18" t="s">
        <v>193</v>
      </c>
      <c r="BM269" s="183" t="s">
        <v>379</v>
      </c>
    </row>
    <row r="270" s="13" customFormat="1">
      <c r="A270" s="13"/>
      <c r="B270" s="185"/>
      <c r="C270" s="13"/>
      <c r="D270" s="186" t="s">
        <v>154</v>
      </c>
      <c r="E270" s="187" t="s">
        <v>1</v>
      </c>
      <c r="F270" s="188" t="s">
        <v>380</v>
      </c>
      <c r="G270" s="13"/>
      <c r="H270" s="189">
        <v>15</v>
      </c>
      <c r="I270" s="190"/>
      <c r="J270" s="13"/>
      <c r="K270" s="13"/>
      <c r="L270" s="185"/>
      <c r="M270" s="191"/>
      <c r="N270" s="192"/>
      <c r="O270" s="192"/>
      <c r="P270" s="192"/>
      <c r="Q270" s="192"/>
      <c r="R270" s="192"/>
      <c r="S270" s="192"/>
      <c r="T270" s="19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187" t="s">
        <v>154</v>
      </c>
      <c r="AU270" s="187" t="s">
        <v>86</v>
      </c>
      <c r="AV270" s="13" t="s">
        <v>86</v>
      </c>
      <c r="AW270" s="13" t="s">
        <v>33</v>
      </c>
      <c r="AX270" s="13" t="s">
        <v>8</v>
      </c>
      <c r="AY270" s="187" t="s">
        <v>144</v>
      </c>
    </row>
    <row r="271" s="2" customFormat="1" ht="21.75" customHeight="1">
      <c r="A271" s="37"/>
      <c r="B271" s="171"/>
      <c r="C271" s="202" t="s">
        <v>255</v>
      </c>
      <c r="D271" s="202" t="s">
        <v>251</v>
      </c>
      <c r="E271" s="203" t="s">
        <v>381</v>
      </c>
      <c r="F271" s="204" t="s">
        <v>382</v>
      </c>
      <c r="G271" s="205" t="s">
        <v>378</v>
      </c>
      <c r="H271" s="206">
        <v>15</v>
      </c>
      <c r="I271" s="207"/>
      <c r="J271" s="208">
        <f>ROUND(I271*H271,0)</f>
        <v>0</v>
      </c>
      <c r="K271" s="204" t="s">
        <v>151</v>
      </c>
      <c r="L271" s="209"/>
      <c r="M271" s="210" t="s">
        <v>1</v>
      </c>
      <c r="N271" s="211" t="s">
        <v>42</v>
      </c>
      <c r="O271" s="76"/>
      <c r="P271" s="181">
        <f>O271*H271</f>
        <v>0</v>
      </c>
      <c r="Q271" s="181">
        <v>4.0000000000000003E-05</v>
      </c>
      <c r="R271" s="181">
        <f>Q271*H271</f>
        <v>0.00060000000000000006</v>
      </c>
      <c r="S271" s="181">
        <v>0</v>
      </c>
      <c r="T271" s="182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183" t="s">
        <v>254</v>
      </c>
      <c r="AT271" s="183" t="s">
        <v>251</v>
      </c>
      <c r="AU271" s="183" t="s">
        <v>86</v>
      </c>
      <c r="AY271" s="18" t="s">
        <v>144</v>
      </c>
      <c r="BE271" s="184">
        <f>IF(N271="základní",J271,0)</f>
        <v>0</v>
      </c>
      <c r="BF271" s="184">
        <f>IF(N271="snížená",J271,0)</f>
        <v>0</v>
      </c>
      <c r="BG271" s="184">
        <f>IF(N271="zákl. přenesená",J271,0)</f>
        <v>0</v>
      </c>
      <c r="BH271" s="184">
        <f>IF(N271="sníž. přenesená",J271,0)</f>
        <v>0</v>
      </c>
      <c r="BI271" s="184">
        <f>IF(N271="nulová",J271,0)</f>
        <v>0</v>
      </c>
      <c r="BJ271" s="18" t="s">
        <v>8</v>
      </c>
      <c r="BK271" s="184">
        <f>ROUND(I271*H271,0)</f>
        <v>0</v>
      </c>
      <c r="BL271" s="18" t="s">
        <v>193</v>
      </c>
      <c r="BM271" s="183" t="s">
        <v>383</v>
      </c>
    </row>
    <row r="272" s="2" customFormat="1" ht="16.5" customHeight="1">
      <c r="A272" s="37"/>
      <c r="B272" s="171"/>
      <c r="C272" s="172" t="s">
        <v>384</v>
      </c>
      <c r="D272" s="172" t="s">
        <v>147</v>
      </c>
      <c r="E272" s="173" t="s">
        <v>385</v>
      </c>
      <c r="F272" s="174" t="s">
        <v>386</v>
      </c>
      <c r="G272" s="175" t="s">
        <v>231</v>
      </c>
      <c r="H272" s="176">
        <v>6</v>
      </c>
      <c r="I272" s="177"/>
      <c r="J272" s="178">
        <f>ROUND(I272*H272,0)</f>
        <v>0</v>
      </c>
      <c r="K272" s="174" t="s">
        <v>151</v>
      </c>
      <c r="L272" s="38"/>
      <c r="M272" s="179" t="s">
        <v>1</v>
      </c>
      <c r="N272" s="180" t="s">
        <v>42</v>
      </c>
      <c r="O272" s="76"/>
      <c r="P272" s="181">
        <f>O272*H272</f>
        <v>0</v>
      </c>
      <c r="Q272" s="181">
        <v>0</v>
      </c>
      <c r="R272" s="181">
        <f>Q272*H272</f>
        <v>0</v>
      </c>
      <c r="S272" s="181">
        <v>0</v>
      </c>
      <c r="T272" s="182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183" t="s">
        <v>193</v>
      </c>
      <c r="AT272" s="183" t="s">
        <v>147</v>
      </c>
      <c r="AU272" s="183" t="s">
        <v>86</v>
      </c>
      <c r="AY272" s="18" t="s">
        <v>144</v>
      </c>
      <c r="BE272" s="184">
        <f>IF(N272="základní",J272,0)</f>
        <v>0</v>
      </c>
      <c r="BF272" s="184">
        <f>IF(N272="snížená",J272,0)</f>
        <v>0</v>
      </c>
      <c r="BG272" s="184">
        <f>IF(N272="zákl. přenesená",J272,0)</f>
        <v>0</v>
      </c>
      <c r="BH272" s="184">
        <f>IF(N272="sníž. přenesená",J272,0)</f>
        <v>0</v>
      </c>
      <c r="BI272" s="184">
        <f>IF(N272="nulová",J272,0)</f>
        <v>0</v>
      </c>
      <c r="BJ272" s="18" t="s">
        <v>8</v>
      </c>
      <c r="BK272" s="184">
        <f>ROUND(I272*H272,0)</f>
        <v>0</v>
      </c>
      <c r="BL272" s="18" t="s">
        <v>193</v>
      </c>
      <c r="BM272" s="183" t="s">
        <v>387</v>
      </c>
    </row>
    <row r="273" s="13" customFormat="1">
      <c r="A273" s="13"/>
      <c r="B273" s="185"/>
      <c r="C273" s="13"/>
      <c r="D273" s="186" t="s">
        <v>154</v>
      </c>
      <c r="E273" s="187" t="s">
        <v>1</v>
      </c>
      <c r="F273" s="188" t="s">
        <v>156</v>
      </c>
      <c r="G273" s="13"/>
      <c r="H273" s="189">
        <v>6</v>
      </c>
      <c r="I273" s="190"/>
      <c r="J273" s="13"/>
      <c r="K273" s="13"/>
      <c r="L273" s="185"/>
      <c r="M273" s="191"/>
      <c r="N273" s="192"/>
      <c r="O273" s="192"/>
      <c r="P273" s="192"/>
      <c r="Q273" s="192"/>
      <c r="R273" s="192"/>
      <c r="S273" s="192"/>
      <c r="T273" s="19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187" t="s">
        <v>154</v>
      </c>
      <c r="AU273" s="187" t="s">
        <v>86</v>
      </c>
      <c r="AV273" s="13" t="s">
        <v>86</v>
      </c>
      <c r="AW273" s="13" t="s">
        <v>33</v>
      </c>
      <c r="AX273" s="13" t="s">
        <v>8</v>
      </c>
      <c r="AY273" s="187" t="s">
        <v>144</v>
      </c>
    </row>
    <row r="274" s="2" customFormat="1" ht="24.15" customHeight="1">
      <c r="A274" s="37"/>
      <c r="B274" s="171"/>
      <c r="C274" s="202" t="s">
        <v>388</v>
      </c>
      <c r="D274" s="202" t="s">
        <v>251</v>
      </c>
      <c r="E274" s="203" t="s">
        <v>389</v>
      </c>
      <c r="F274" s="204" t="s">
        <v>390</v>
      </c>
      <c r="G274" s="205" t="s">
        <v>231</v>
      </c>
      <c r="H274" s="206">
        <v>6</v>
      </c>
      <c r="I274" s="207"/>
      <c r="J274" s="208">
        <f>ROUND(I274*H274,0)</f>
        <v>0</v>
      </c>
      <c r="K274" s="204" t="s">
        <v>151</v>
      </c>
      <c r="L274" s="209"/>
      <c r="M274" s="210" t="s">
        <v>1</v>
      </c>
      <c r="N274" s="211" t="s">
        <v>42</v>
      </c>
      <c r="O274" s="76"/>
      <c r="P274" s="181">
        <f>O274*H274</f>
        <v>0</v>
      </c>
      <c r="Q274" s="181">
        <v>4.0000000000000003E-05</v>
      </c>
      <c r="R274" s="181">
        <f>Q274*H274</f>
        <v>0.00024000000000000003</v>
      </c>
      <c r="S274" s="181">
        <v>0</v>
      </c>
      <c r="T274" s="182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183" t="s">
        <v>254</v>
      </c>
      <c r="AT274" s="183" t="s">
        <v>251</v>
      </c>
      <c r="AU274" s="183" t="s">
        <v>86</v>
      </c>
      <c r="AY274" s="18" t="s">
        <v>144</v>
      </c>
      <c r="BE274" s="184">
        <f>IF(N274="základní",J274,0)</f>
        <v>0</v>
      </c>
      <c r="BF274" s="184">
        <f>IF(N274="snížená",J274,0)</f>
        <v>0</v>
      </c>
      <c r="BG274" s="184">
        <f>IF(N274="zákl. přenesená",J274,0)</f>
        <v>0</v>
      </c>
      <c r="BH274" s="184">
        <f>IF(N274="sníž. přenesená",J274,0)</f>
        <v>0</v>
      </c>
      <c r="BI274" s="184">
        <f>IF(N274="nulová",J274,0)</f>
        <v>0</v>
      </c>
      <c r="BJ274" s="18" t="s">
        <v>8</v>
      </c>
      <c r="BK274" s="184">
        <f>ROUND(I274*H274,0)</f>
        <v>0</v>
      </c>
      <c r="BL274" s="18" t="s">
        <v>193</v>
      </c>
      <c r="BM274" s="183" t="s">
        <v>391</v>
      </c>
    </row>
    <row r="275" s="2" customFormat="1" ht="16.5" customHeight="1">
      <c r="A275" s="37"/>
      <c r="B275" s="171"/>
      <c r="C275" s="172" t="s">
        <v>392</v>
      </c>
      <c r="D275" s="172" t="s">
        <v>147</v>
      </c>
      <c r="E275" s="173" t="s">
        <v>385</v>
      </c>
      <c r="F275" s="174" t="s">
        <v>386</v>
      </c>
      <c r="G275" s="175" t="s">
        <v>231</v>
      </c>
      <c r="H275" s="176">
        <v>3</v>
      </c>
      <c r="I275" s="177"/>
      <c r="J275" s="178">
        <f>ROUND(I275*H275,0)</f>
        <v>0</v>
      </c>
      <c r="K275" s="174" t="s">
        <v>151</v>
      </c>
      <c r="L275" s="38"/>
      <c r="M275" s="179" t="s">
        <v>1</v>
      </c>
      <c r="N275" s="180" t="s">
        <v>42</v>
      </c>
      <c r="O275" s="76"/>
      <c r="P275" s="181">
        <f>O275*H275</f>
        <v>0</v>
      </c>
      <c r="Q275" s="181">
        <v>0</v>
      </c>
      <c r="R275" s="181">
        <f>Q275*H275</f>
        <v>0</v>
      </c>
      <c r="S275" s="181">
        <v>0</v>
      </c>
      <c r="T275" s="182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183" t="s">
        <v>193</v>
      </c>
      <c r="AT275" s="183" t="s">
        <v>147</v>
      </c>
      <c r="AU275" s="183" t="s">
        <v>86</v>
      </c>
      <c r="AY275" s="18" t="s">
        <v>144</v>
      </c>
      <c r="BE275" s="184">
        <f>IF(N275="základní",J275,0)</f>
        <v>0</v>
      </c>
      <c r="BF275" s="184">
        <f>IF(N275="snížená",J275,0)</f>
        <v>0</v>
      </c>
      <c r="BG275" s="184">
        <f>IF(N275="zákl. přenesená",J275,0)</f>
        <v>0</v>
      </c>
      <c r="BH275" s="184">
        <f>IF(N275="sníž. přenesená",J275,0)</f>
        <v>0</v>
      </c>
      <c r="BI275" s="184">
        <f>IF(N275="nulová",J275,0)</f>
        <v>0</v>
      </c>
      <c r="BJ275" s="18" t="s">
        <v>8</v>
      </c>
      <c r="BK275" s="184">
        <f>ROUND(I275*H275,0)</f>
        <v>0</v>
      </c>
      <c r="BL275" s="18" t="s">
        <v>193</v>
      </c>
      <c r="BM275" s="183" t="s">
        <v>393</v>
      </c>
    </row>
    <row r="276" s="13" customFormat="1">
      <c r="A276" s="13"/>
      <c r="B276" s="185"/>
      <c r="C276" s="13"/>
      <c r="D276" s="186" t="s">
        <v>154</v>
      </c>
      <c r="E276" s="187" t="s">
        <v>1</v>
      </c>
      <c r="F276" s="188" t="s">
        <v>145</v>
      </c>
      <c r="G276" s="13"/>
      <c r="H276" s="189">
        <v>3</v>
      </c>
      <c r="I276" s="190"/>
      <c r="J276" s="13"/>
      <c r="K276" s="13"/>
      <c r="L276" s="185"/>
      <c r="M276" s="191"/>
      <c r="N276" s="192"/>
      <c r="O276" s="192"/>
      <c r="P276" s="192"/>
      <c r="Q276" s="192"/>
      <c r="R276" s="192"/>
      <c r="S276" s="192"/>
      <c r="T276" s="19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187" t="s">
        <v>154</v>
      </c>
      <c r="AU276" s="187" t="s">
        <v>86</v>
      </c>
      <c r="AV276" s="13" t="s">
        <v>86</v>
      </c>
      <c r="AW276" s="13" t="s">
        <v>33</v>
      </c>
      <c r="AX276" s="13" t="s">
        <v>8</v>
      </c>
      <c r="AY276" s="187" t="s">
        <v>144</v>
      </c>
    </row>
    <row r="277" s="2" customFormat="1" ht="24.15" customHeight="1">
      <c r="A277" s="37"/>
      <c r="B277" s="171"/>
      <c r="C277" s="202" t="s">
        <v>394</v>
      </c>
      <c r="D277" s="202" t="s">
        <v>251</v>
      </c>
      <c r="E277" s="203" t="s">
        <v>395</v>
      </c>
      <c r="F277" s="204" t="s">
        <v>396</v>
      </c>
      <c r="G277" s="205" t="s">
        <v>231</v>
      </c>
      <c r="H277" s="206">
        <v>3</v>
      </c>
      <c r="I277" s="207"/>
      <c r="J277" s="208">
        <f>ROUND(I277*H277,0)</f>
        <v>0</v>
      </c>
      <c r="K277" s="204" t="s">
        <v>151</v>
      </c>
      <c r="L277" s="209"/>
      <c r="M277" s="210" t="s">
        <v>1</v>
      </c>
      <c r="N277" s="211" t="s">
        <v>42</v>
      </c>
      <c r="O277" s="76"/>
      <c r="P277" s="181">
        <f>O277*H277</f>
        <v>0</v>
      </c>
      <c r="Q277" s="181">
        <v>9.0000000000000006E-05</v>
      </c>
      <c r="R277" s="181">
        <f>Q277*H277</f>
        <v>0.00027</v>
      </c>
      <c r="S277" s="181">
        <v>0</v>
      </c>
      <c r="T277" s="182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183" t="s">
        <v>254</v>
      </c>
      <c r="AT277" s="183" t="s">
        <v>251</v>
      </c>
      <c r="AU277" s="183" t="s">
        <v>86</v>
      </c>
      <c r="AY277" s="18" t="s">
        <v>144</v>
      </c>
      <c r="BE277" s="184">
        <f>IF(N277="základní",J277,0)</f>
        <v>0</v>
      </c>
      <c r="BF277" s="184">
        <f>IF(N277="snížená",J277,0)</f>
        <v>0</v>
      </c>
      <c r="BG277" s="184">
        <f>IF(N277="zákl. přenesená",J277,0)</f>
        <v>0</v>
      </c>
      <c r="BH277" s="184">
        <f>IF(N277="sníž. přenesená",J277,0)</f>
        <v>0</v>
      </c>
      <c r="BI277" s="184">
        <f>IF(N277="nulová",J277,0)</f>
        <v>0</v>
      </c>
      <c r="BJ277" s="18" t="s">
        <v>8</v>
      </c>
      <c r="BK277" s="184">
        <f>ROUND(I277*H277,0)</f>
        <v>0</v>
      </c>
      <c r="BL277" s="18" t="s">
        <v>193</v>
      </c>
      <c r="BM277" s="183" t="s">
        <v>397</v>
      </c>
    </row>
    <row r="278" s="2" customFormat="1" ht="16.5" customHeight="1">
      <c r="A278" s="37"/>
      <c r="B278" s="171"/>
      <c r="C278" s="172" t="s">
        <v>398</v>
      </c>
      <c r="D278" s="172" t="s">
        <v>147</v>
      </c>
      <c r="E278" s="173" t="s">
        <v>399</v>
      </c>
      <c r="F278" s="174" t="s">
        <v>400</v>
      </c>
      <c r="G278" s="175" t="s">
        <v>231</v>
      </c>
      <c r="H278" s="176">
        <v>6</v>
      </c>
      <c r="I278" s="177"/>
      <c r="J278" s="178">
        <f>ROUND(I278*H278,0)</f>
        <v>0</v>
      </c>
      <c r="K278" s="174" t="s">
        <v>151</v>
      </c>
      <c r="L278" s="38"/>
      <c r="M278" s="179" t="s">
        <v>1</v>
      </c>
      <c r="N278" s="180" t="s">
        <v>42</v>
      </c>
      <c r="O278" s="76"/>
      <c r="P278" s="181">
        <f>O278*H278</f>
        <v>0</v>
      </c>
      <c r="Q278" s="181">
        <v>0</v>
      </c>
      <c r="R278" s="181">
        <f>Q278*H278</f>
        <v>0</v>
      </c>
      <c r="S278" s="181">
        <v>0</v>
      </c>
      <c r="T278" s="182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183" t="s">
        <v>193</v>
      </c>
      <c r="AT278" s="183" t="s">
        <v>147</v>
      </c>
      <c r="AU278" s="183" t="s">
        <v>86</v>
      </c>
      <c r="AY278" s="18" t="s">
        <v>144</v>
      </c>
      <c r="BE278" s="184">
        <f>IF(N278="základní",J278,0)</f>
        <v>0</v>
      </c>
      <c r="BF278" s="184">
        <f>IF(N278="snížená",J278,0)</f>
        <v>0</v>
      </c>
      <c r="BG278" s="184">
        <f>IF(N278="zákl. přenesená",J278,0)</f>
        <v>0</v>
      </c>
      <c r="BH278" s="184">
        <f>IF(N278="sníž. přenesená",J278,0)</f>
        <v>0</v>
      </c>
      <c r="BI278" s="184">
        <f>IF(N278="nulová",J278,0)</f>
        <v>0</v>
      </c>
      <c r="BJ278" s="18" t="s">
        <v>8</v>
      </c>
      <c r="BK278" s="184">
        <f>ROUND(I278*H278,0)</f>
        <v>0</v>
      </c>
      <c r="BL278" s="18" t="s">
        <v>193</v>
      </c>
      <c r="BM278" s="183" t="s">
        <v>401</v>
      </c>
    </row>
    <row r="279" s="13" customFormat="1">
      <c r="A279" s="13"/>
      <c r="B279" s="185"/>
      <c r="C279" s="13"/>
      <c r="D279" s="186" t="s">
        <v>154</v>
      </c>
      <c r="E279" s="187" t="s">
        <v>1</v>
      </c>
      <c r="F279" s="188" t="s">
        <v>156</v>
      </c>
      <c r="G279" s="13"/>
      <c r="H279" s="189">
        <v>6</v>
      </c>
      <c r="I279" s="190"/>
      <c r="J279" s="13"/>
      <c r="K279" s="13"/>
      <c r="L279" s="185"/>
      <c r="M279" s="191"/>
      <c r="N279" s="192"/>
      <c r="O279" s="192"/>
      <c r="P279" s="192"/>
      <c r="Q279" s="192"/>
      <c r="R279" s="192"/>
      <c r="S279" s="192"/>
      <c r="T279" s="19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187" t="s">
        <v>154</v>
      </c>
      <c r="AU279" s="187" t="s">
        <v>86</v>
      </c>
      <c r="AV279" s="13" t="s">
        <v>86</v>
      </c>
      <c r="AW279" s="13" t="s">
        <v>33</v>
      </c>
      <c r="AX279" s="13" t="s">
        <v>8</v>
      </c>
      <c r="AY279" s="187" t="s">
        <v>144</v>
      </c>
    </row>
    <row r="280" s="2" customFormat="1" ht="24.15" customHeight="1">
      <c r="A280" s="37"/>
      <c r="B280" s="171"/>
      <c r="C280" s="202" t="s">
        <v>402</v>
      </c>
      <c r="D280" s="202" t="s">
        <v>251</v>
      </c>
      <c r="E280" s="203" t="s">
        <v>403</v>
      </c>
      <c r="F280" s="204" t="s">
        <v>404</v>
      </c>
      <c r="G280" s="205" t="s">
        <v>231</v>
      </c>
      <c r="H280" s="206">
        <v>6</v>
      </c>
      <c r="I280" s="207"/>
      <c r="J280" s="208">
        <f>ROUND(I280*H280,0)</f>
        <v>0</v>
      </c>
      <c r="K280" s="204" t="s">
        <v>151</v>
      </c>
      <c r="L280" s="209"/>
      <c r="M280" s="210" t="s">
        <v>1</v>
      </c>
      <c r="N280" s="211" t="s">
        <v>42</v>
      </c>
      <c r="O280" s="76"/>
      <c r="P280" s="181">
        <f>O280*H280</f>
        <v>0</v>
      </c>
      <c r="Q280" s="181">
        <v>0.00011</v>
      </c>
      <c r="R280" s="181">
        <f>Q280*H280</f>
        <v>0.00066</v>
      </c>
      <c r="S280" s="181">
        <v>0</v>
      </c>
      <c r="T280" s="182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183" t="s">
        <v>254</v>
      </c>
      <c r="AT280" s="183" t="s">
        <v>251</v>
      </c>
      <c r="AU280" s="183" t="s">
        <v>86</v>
      </c>
      <c r="AY280" s="18" t="s">
        <v>144</v>
      </c>
      <c r="BE280" s="184">
        <f>IF(N280="základní",J280,0)</f>
        <v>0</v>
      </c>
      <c r="BF280" s="184">
        <f>IF(N280="snížená",J280,0)</f>
        <v>0</v>
      </c>
      <c r="BG280" s="184">
        <f>IF(N280="zákl. přenesená",J280,0)</f>
        <v>0</v>
      </c>
      <c r="BH280" s="184">
        <f>IF(N280="sníž. přenesená",J280,0)</f>
        <v>0</v>
      </c>
      <c r="BI280" s="184">
        <f>IF(N280="nulová",J280,0)</f>
        <v>0</v>
      </c>
      <c r="BJ280" s="18" t="s">
        <v>8</v>
      </c>
      <c r="BK280" s="184">
        <f>ROUND(I280*H280,0)</f>
        <v>0</v>
      </c>
      <c r="BL280" s="18" t="s">
        <v>193</v>
      </c>
      <c r="BM280" s="183" t="s">
        <v>405</v>
      </c>
    </row>
    <row r="281" s="2" customFormat="1" ht="24.15" customHeight="1">
      <c r="A281" s="37"/>
      <c r="B281" s="171"/>
      <c r="C281" s="172" t="s">
        <v>406</v>
      </c>
      <c r="D281" s="172" t="s">
        <v>147</v>
      </c>
      <c r="E281" s="173" t="s">
        <v>407</v>
      </c>
      <c r="F281" s="174" t="s">
        <v>408</v>
      </c>
      <c r="G281" s="175" t="s">
        <v>378</v>
      </c>
      <c r="H281" s="176">
        <v>97</v>
      </c>
      <c r="I281" s="177"/>
      <c r="J281" s="178">
        <f>ROUND(I281*H281,0)</f>
        <v>0</v>
      </c>
      <c r="K281" s="174" t="s">
        <v>151</v>
      </c>
      <c r="L281" s="38"/>
      <c r="M281" s="179" t="s">
        <v>1</v>
      </c>
      <c r="N281" s="180" t="s">
        <v>42</v>
      </c>
      <c r="O281" s="76"/>
      <c r="P281" s="181">
        <f>O281*H281</f>
        <v>0</v>
      </c>
      <c r="Q281" s="181">
        <v>0</v>
      </c>
      <c r="R281" s="181">
        <f>Q281*H281</f>
        <v>0</v>
      </c>
      <c r="S281" s="181">
        <v>0</v>
      </c>
      <c r="T281" s="182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183" t="s">
        <v>193</v>
      </c>
      <c r="AT281" s="183" t="s">
        <v>147</v>
      </c>
      <c r="AU281" s="183" t="s">
        <v>86</v>
      </c>
      <c r="AY281" s="18" t="s">
        <v>144</v>
      </c>
      <c r="BE281" s="184">
        <f>IF(N281="základní",J281,0)</f>
        <v>0</v>
      </c>
      <c r="BF281" s="184">
        <f>IF(N281="snížená",J281,0)</f>
        <v>0</v>
      </c>
      <c r="BG281" s="184">
        <f>IF(N281="zákl. přenesená",J281,0)</f>
        <v>0</v>
      </c>
      <c r="BH281" s="184">
        <f>IF(N281="sníž. přenesená",J281,0)</f>
        <v>0</v>
      </c>
      <c r="BI281" s="184">
        <f>IF(N281="nulová",J281,0)</f>
        <v>0</v>
      </c>
      <c r="BJ281" s="18" t="s">
        <v>8</v>
      </c>
      <c r="BK281" s="184">
        <f>ROUND(I281*H281,0)</f>
        <v>0</v>
      </c>
      <c r="BL281" s="18" t="s">
        <v>193</v>
      </c>
      <c r="BM281" s="183" t="s">
        <v>409</v>
      </c>
    </row>
    <row r="282" s="13" customFormat="1">
      <c r="A282" s="13"/>
      <c r="B282" s="185"/>
      <c r="C282" s="13"/>
      <c r="D282" s="186" t="s">
        <v>154</v>
      </c>
      <c r="E282" s="187" t="s">
        <v>1</v>
      </c>
      <c r="F282" s="188" t="s">
        <v>410</v>
      </c>
      <c r="G282" s="13"/>
      <c r="H282" s="189">
        <v>37</v>
      </c>
      <c r="I282" s="190"/>
      <c r="J282" s="13"/>
      <c r="K282" s="13"/>
      <c r="L282" s="185"/>
      <c r="M282" s="191"/>
      <c r="N282" s="192"/>
      <c r="O282" s="192"/>
      <c r="P282" s="192"/>
      <c r="Q282" s="192"/>
      <c r="R282" s="192"/>
      <c r="S282" s="192"/>
      <c r="T282" s="19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187" t="s">
        <v>154</v>
      </c>
      <c r="AU282" s="187" t="s">
        <v>86</v>
      </c>
      <c r="AV282" s="13" t="s">
        <v>86</v>
      </c>
      <c r="AW282" s="13" t="s">
        <v>33</v>
      </c>
      <c r="AX282" s="13" t="s">
        <v>77</v>
      </c>
      <c r="AY282" s="187" t="s">
        <v>144</v>
      </c>
    </row>
    <row r="283" s="13" customFormat="1">
      <c r="A283" s="13"/>
      <c r="B283" s="185"/>
      <c r="C283" s="13"/>
      <c r="D283" s="186" t="s">
        <v>154</v>
      </c>
      <c r="E283" s="187" t="s">
        <v>1</v>
      </c>
      <c r="F283" s="188" t="s">
        <v>411</v>
      </c>
      <c r="G283" s="13"/>
      <c r="H283" s="189">
        <v>60</v>
      </c>
      <c r="I283" s="190"/>
      <c r="J283" s="13"/>
      <c r="K283" s="13"/>
      <c r="L283" s="185"/>
      <c r="M283" s="191"/>
      <c r="N283" s="192"/>
      <c r="O283" s="192"/>
      <c r="P283" s="192"/>
      <c r="Q283" s="192"/>
      <c r="R283" s="192"/>
      <c r="S283" s="192"/>
      <c r="T283" s="19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187" t="s">
        <v>154</v>
      </c>
      <c r="AU283" s="187" t="s">
        <v>86</v>
      </c>
      <c r="AV283" s="13" t="s">
        <v>86</v>
      </c>
      <c r="AW283" s="13" t="s">
        <v>33</v>
      </c>
      <c r="AX283" s="13" t="s">
        <v>77</v>
      </c>
      <c r="AY283" s="187" t="s">
        <v>144</v>
      </c>
    </row>
    <row r="284" s="14" customFormat="1">
      <c r="A284" s="14"/>
      <c r="B284" s="194"/>
      <c r="C284" s="14"/>
      <c r="D284" s="186" t="s">
        <v>154</v>
      </c>
      <c r="E284" s="195" t="s">
        <v>1</v>
      </c>
      <c r="F284" s="196" t="s">
        <v>181</v>
      </c>
      <c r="G284" s="14"/>
      <c r="H284" s="197">
        <v>97</v>
      </c>
      <c r="I284" s="198"/>
      <c r="J284" s="14"/>
      <c r="K284" s="14"/>
      <c r="L284" s="194"/>
      <c r="M284" s="199"/>
      <c r="N284" s="200"/>
      <c r="O284" s="200"/>
      <c r="P284" s="200"/>
      <c r="Q284" s="200"/>
      <c r="R284" s="200"/>
      <c r="S284" s="200"/>
      <c r="T284" s="201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195" t="s">
        <v>154</v>
      </c>
      <c r="AU284" s="195" t="s">
        <v>86</v>
      </c>
      <c r="AV284" s="14" t="s">
        <v>145</v>
      </c>
      <c r="AW284" s="14" t="s">
        <v>33</v>
      </c>
      <c r="AX284" s="14" t="s">
        <v>8</v>
      </c>
      <c r="AY284" s="195" t="s">
        <v>144</v>
      </c>
    </row>
    <row r="285" s="2" customFormat="1" ht="24.15" customHeight="1">
      <c r="A285" s="37"/>
      <c r="B285" s="171"/>
      <c r="C285" s="202" t="s">
        <v>267</v>
      </c>
      <c r="D285" s="202" t="s">
        <v>251</v>
      </c>
      <c r="E285" s="203" t="s">
        <v>412</v>
      </c>
      <c r="F285" s="204" t="s">
        <v>413</v>
      </c>
      <c r="G285" s="205" t="s">
        <v>378</v>
      </c>
      <c r="H285" s="206">
        <v>97</v>
      </c>
      <c r="I285" s="207"/>
      <c r="J285" s="208">
        <f>ROUND(I285*H285,0)</f>
        <v>0</v>
      </c>
      <c r="K285" s="204" t="s">
        <v>151</v>
      </c>
      <c r="L285" s="209"/>
      <c r="M285" s="210" t="s">
        <v>1</v>
      </c>
      <c r="N285" s="211" t="s">
        <v>42</v>
      </c>
      <c r="O285" s="76"/>
      <c r="P285" s="181">
        <f>O285*H285</f>
        <v>0</v>
      </c>
      <c r="Q285" s="181">
        <v>0.00012</v>
      </c>
      <c r="R285" s="181">
        <f>Q285*H285</f>
        <v>0.011640000000000001</v>
      </c>
      <c r="S285" s="181">
        <v>0</v>
      </c>
      <c r="T285" s="182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183" t="s">
        <v>254</v>
      </c>
      <c r="AT285" s="183" t="s">
        <v>251</v>
      </c>
      <c r="AU285" s="183" t="s">
        <v>86</v>
      </c>
      <c r="AY285" s="18" t="s">
        <v>144</v>
      </c>
      <c r="BE285" s="184">
        <f>IF(N285="základní",J285,0)</f>
        <v>0</v>
      </c>
      <c r="BF285" s="184">
        <f>IF(N285="snížená",J285,0)</f>
        <v>0</v>
      </c>
      <c r="BG285" s="184">
        <f>IF(N285="zákl. přenesená",J285,0)</f>
        <v>0</v>
      </c>
      <c r="BH285" s="184">
        <f>IF(N285="sníž. přenesená",J285,0)</f>
        <v>0</v>
      </c>
      <c r="BI285" s="184">
        <f>IF(N285="nulová",J285,0)</f>
        <v>0</v>
      </c>
      <c r="BJ285" s="18" t="s">
        <v>8</v>
      </c>
      <c r="BK285" s="184">
        <f>ROUND(I285*H285,0)</f>
        <v>0</v>
      </c>
      <c r="BL285" s="18" t="s">
        <v>193</v>
      </c>
      <c r="BM285" s="183" t="s">
        <v>414</v>
      </c>
    </row>
    <row r="286" s="13" customFormat="1">
      <c r="A286" s="13"/>
      <c r="B286" s="185"/>
      <c r="C286" s="13"/>
      <c r="D286" s="186" t="s">
        <v>154</v>
      </c>
      <c r="E286" s="187" t="s">
        <v>1</v>
      </c>
      <c r="F286" s="188" t="s">
        <v>410</v>
      </c>
      <c r="G286" s="13"/>
      <c r="H286" s="189">
        <v>37</v>
      </c>
      <c r="I286" s="190"/>
      <c r="J286" s="13"/>
      <c r="K286" s="13"/>
      <c r="L286" s="185"/>
      <c r="M286" s="191"/>
      <c r="N286" s="192"/>
      <c r="O286" s="192"/>
      <c r="P286" s="192"/>
      <c r="Q286" s="192"/>
      <c r="R286" s="192"/>
      <c r="S286" s="192"/>
      <c r="T286" s="19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187" t="s">
        <v>154</v>
      </c>
      <c r="AU286" s="187" t="s">
        <v>86</v>
      </c>
      <c r="AV286" s="13" t="s">
        <v>86</v>
      </c>
      <c r="AW286" s="13" t="s">
        <v>33</v>
      </c>
      <c r="AX286" s="13" t="s">
        <v>77</v>
      </c>
      <c r="AY286" s="187" t="s">
        <v>144</v>
      </c>
    </row>
    <row r="287" s="13" customFormat="1">
      <c r="A287" s="13"/>
      <c r="B287" s="185"/>
      <c r="C287" s="13"/>
      <c r="D287" s="186" t="s">
        <v>154</v>
      </c>
      <c r="E287" s="187" t="s">
        <v>1</v>
      </c>
      <c r="F287" s="188" t="s">
        <v>411</v>
      </c>
      <c r="G287" s="13"/>
      <c r="H287" s="189">
        <v>60</v>
      </c>
      <c r="I287" s="190"/>
      <c r="J287" s="13"/>
      <c r="K287" s="13"/>
      <c r="L287" s="185"/>
      <c r="M287" s="191"/>
      <c r="N287" s="192"/>
      <c r="O287" s="192"/>
      <c r="P287" s="192"/>
      <c r="Q287" s="192"/>
      <c r="R287" s="192"/>
      <c r="S287" s="192"/>
      <c r="T287" s="19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187" t="s">
        <v>154</v>
      </c>
      <c r="AU287" s="187" t="s">
        <v>86</v>
      </c>
      <c r="AV287" s="13" t="s">
        <v>86</v>
      </c>
      <c r="AW287" s="13" t="s">
        <v>33</v>
      </c>
      <c r="AX287" s="13" t="s">
        <v>77</v>
      </c>
      <c r="AY287" s="187" t="s">
        <v>144</v>
      </c>
    </row>
    <row r="288" s="14" customFormat="1">
      <c r="A288" s="14"/>
      <c r="B288" s="194"/>
      <c r="C288" s="14"/>
      <c r="D288" s="186" t="s">
        <v>154</v>
      </c>
      <c r="E288" s="195" t="s">
        <v>1</v>
      </c>
      <c r="F288" s="196" t="s">
        <v>181</v>
      </c>
      <c r="G288" s="14"/>
      <c r="H288" s="197">
        <v>97</v>
      </c>
      <c r="I288" s="198"/>
      <c r="J288" s="14"/>
      <c r="K288" s="14"/>
      <c r="L288" s="194"/>
      <c r="M288" s="199"/>
      <c r="N288" s="200"/>
      <c r="O288" s="200"/>
      <c r="P288" s="200"/>
      <c r="Q288" s="200"/>
      <c r="R288" s="200"/>
      <c r="S288" s="200"/>
      <c r="T288" s="201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195" t="s">
        <v>154</v>
      </c>
      <c r="AU288" s="195" t="s">
        <v>86</v>
      </c>
      <c r="AV288" s="14" t="s">
        <v>145</v>
      </c>
      <c r="AW288" s="14" t="s">
        <v>33</v>
      </c>
      <c r="AX288" s="14" t="s">
        <v>8</v>
      </c>
      <c r="AY288" s="195" t="s">
        <v>144</v>
      </c>
    </row>
    <row r="289" s="2" customFormat="1" ht="33" customHeight="1">
      <c r="A289" s="37"/>
      <c r="B289" s="171"/>
      <c r="C289" s="172" t="s">
        <v>415</v>
      </c>
      <c r="D289" s="172" t="s">
        <v>147</v>
      </c>
      <c r="E289" s="173" t="s">
        <v>416</v>
      </c>
      <c r="F289" s="174" t="s">
        <v>417</v>
      </c>
      <c r="G289" s="175" t="s">
        <v>378</v>
      </c>
      <c r="H289" s="176">
        <v>61</v>
      </c>
      <c r="I289" s="177"/>
      <c r="J289" s="178">
        <f>ROUND(I289*H289,0)</f>
        <v>0</v>
      </c>
      <c r="K289" s="174" t="s">
        <v>151</v>
      </c>
      <c r="L289" s="38"/>
      <c r="M289" s="179" t="s">
        <v>1</v>
      </c>
      <c r="N289" s="180" t="s">
        <v>42</v>
      </c>
      <c r="O289" s="76"/>
      <c r="P289" s="181">
        <f>O289*H289</f>
        <v>0</v>
      </c>
      <c r="Q289" s="181">
        <v>0</v>
      </c>
      <c r="R289" s="181">
        <f>Q289*H289</f>
        <v>0</v>
      </c>
      <c r="S289" s="181">
        <v>0</v>
      </c>
      <c r="T289" s="182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183" t="s">
        <v>193</v>
      </c>
      <c r="AT289" s="183" t="s">
        <v>147</v>
      </c>
      <c r="AU289" s="183" t="s">
        <v>86</v>
      </c>
      <c r="AY289" s="18" t="s">
        <v>144</v>
      </c>
      <c r="BE289" s="184">
        <f>IF(N289="základní",J289,0)</f>
        <v>0</v>
      </c>
      <c r="BF289" s="184">
        <f>IF(N289="snížená",J289,0)</f>
        <v>0</v>
      </c>
      <c r="BG289" s="184">
        <f>IF(N289="zákl. přenesená",J289,0)</f>
        <v>0</v>
      </c>
      <c r="BH289" s="184">
        <f>IF(N289="sníž. přenesená",J289,0)</f>
        <v>0</v>
      </c>
      <c r="BI289" s="184">
        <f>IF(N289="nulová",J289,0)</f>
        <v>0</v>
      </c>
      <c r="BJ289" s="18" t="s">
        <v>8</v>
      </c>
      <c r="BK289" s="184">
        <f>ROUND(I289*H289,0)</f>
        <v>0</v>
      </c>
      <c r="BL289" s="18" t="s">
        <v>193</v>
      </c>
      <c r="BM289" s="183" t="s">
        <v>418</v>
      </c>
    </row>
    <row r="290" s="13" customFormat="1">
      <c r="A290" s="13"/>
      <c r="B290" s="185"/>
      <c r="C290" s="13"/>
      <c r="D290" s="186" t="s">
        <v>154</v>
      </c>
      <c r="E290" s="187" t="s">
        <v>1</v>
      </c>
      <c r="F290" s="188" t="s">
        <v>419</v>
      </c>
      <c r="G290" s="13"/>
      <c r="H290" s="189">
        <v>61</v>
      </c>
      <c r="I290" s="190"/>
      <c r="J290" s="13"/>
      <c r="K290" s="13"/>
      <c r="L290" s="185"/>
      <c r="M290" s="191"/>
      <c r="N290" s="192"/>
      <c r="O290" s="192"/>
      <c r="P290" s="192"/>
      <c r="Q290" s="192"/>
      <c r="R290" s="192"/>
      <c r="S290" s="192"/>
      <c r="T290" s="19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187" t="s">
        <v>154</v>
      </c>
      <c r="AU290" s="187" t="s">
        <v>86</v>
      </c>
      <c r="AV290" s="13" t="s">
        <v>86</v>
      </c>
      <c r="AW290" s="13" t="s">
        <v>33</v>
      </c>
      <c r="AX290" s="13" t="s">
        <v>77</v>
      </c>
      <c r="AY290" s="187" t="s">
        <v>144</v>
      </c>
    </row>
    <row r="291" s="14" customFormat="1">
      <c r="A291" s="14"/>
      <c r="B291" s="194"/>
      <c r="C291" s="14"/>
      <c r="D291" s="186" t="s">
        <v>154</v>
      </c>
      <c r="E291" s="195" t="s">
        <v>1</v>
      </c>
      <c r="F291" s="196" t="s">
        <v>181</v>
      </c>
      <c r="G291" s="14"/>
      <c r="H291" s="197">
        <v>61</v>
      </c>
      <c r="I291" s="198"/>
      <c r="J291" s="14"/>
      <c r="K291" s="14"/>
      <c r="L291" s="194"/>
      <c r="M291" s="199"/>
      <c r="N291" s="200"/>
      <c r="O291" s="200"/>
      <c r="P291" s="200"/>
      <c r="Q291" s="200"/>
      <c r="R291" s="200"/>
      <c r="S291" s="200"/>
      <c r="T291" s="201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195" t="s">
        <v>154</v>
      </c>
      <c r="AU291" s="195" t="s">
        <v>86</v>
      </c>
      <c r="AV291" s="14" t="s">
        <v>145</v>
      </c>
      <c r="AW291" s="14" t="s">
        <v>33</v>
      </c>
      <c r="AX291" s="14" t="s">
        <v>8</v>
      </c>
      <c r="AY291" s="195" t="s">
        <v>144</v>
      </c>
    </row>
    <row r="292" s="2" customFormat="1" ht="24.15" customHeight="1">
      <c r="A292" s="37"/>
      <c r="B292" s="171"/>
      <c r="C292" s="202" t="s">
        <v>420</v>
      </c>
      <c r="D292" s="202" t="s">
        <v>251</v>
      </c>
      <c r="E292" s="203" t="s">
        <v>421</v>
      </c>
      <c r="F292" s="204" t="s">
        <v>422</v>
      </c>
      <c r="G292" s="205" t="s">
        <v>378</v>
      </c>
      <c r="H292" s="206">
        <v>61</v>
      </c>
      <c r="I292" s="207"/>
      <c r="J292" s="208">
        <f>ROUND(I292*H292,0)</f>
        <v>0</v>
      </c>
      <c r="K292" s="204" t="s">
        <v>151</v>
      </c>
      <c r="L292" s="209"/>
      <c r="M292" s="210" t="s">
        <v>1</v>
      </c>
      <c r="N292" s="211" t="s">
        <v>42</v>
      </c>
      <c r="O292" s="76"/>
      <c r="P292" s="181">
        <f>O292*H292</f>
        <v>0</v>
      </c>
      <c r="Q292" s="181">
        <v>0.00017000000000000001</v>
      </c>
      <c r="R292" s="181">
        <f>Q292*H292</f>
        <v>0.010370000000000001</v>
      </c>
      <c r="S292" s="181">
        <v>0</v>
      </c>
      <c r="T292" s="182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183" t="s">
        <v>254</v>
      </c>
      <c r="AT292" s="183" t="s">
        <v>251</v>
      </c>
      <c r="AU292" s="183" t="s">
        <v>86</v>
      </c>
      <c r="AY292" s="18" t="s">
        <v>144</v>
      </c>
      <c r="BE292" s="184">
        <f>IF(N292="základní",J292,0)</f>
        <v>0</v>
      </c>
      <c r="BF292" s="184">
        <f>IF(N292="snížená",J292,0)</f>
        <v>0</v>
      </c>
      <c r="BG292" s="184">
        <f>IF(N292="zákl. přenesená",J292,0)</f>
        <v>0</v>
      </c>
      <c r="BH292" s="184">
        <f>IF(N292="sníž. přenesená",J292,0)</f>
        <v>0</v>
      </c>
      <c r="BI292" s="184">
        <f>IF(N292="nulová",J292,0)</f>
        <v>0</v>
      </c>
      <c r="BJ292" s="18" t="s">
        <v>8</v>
      </c>
      <c r="BK292" s="184">
        <f>ROUND(I292*H292,0)</f>
        <v>0</v>
      </c>
      <c r="BL292" s="18" t="s">
        <v>193</v>
      </c>
      <c r="BM292" s="183" t="s">
        <v>423</v>
      </c>
    </row>
    <row r="293" s="2" customFormat="1" ht="16.5" customHeight="1">
      <c r="A293" s="37"/>
      <c r="B293" s="171"/>
      <c r="C293" s="172" t="s">
        <v>424</v>
      </c>
      <c r="D293" s="172" t="s">
        <v>147</v>
      </c>
      <c r="E293" s="173" t="s">
        <v>425</v>
      </c>
      <c r="F293" s="174" t="s">
        <v>426</v>
      </c>
      <c r="G293" s="175" t="s">
        <v>231</v>
      </c>
      <c r="H293" s="176">
        <v>1</v>
      </c>
      <c r="I293" s="177"/>
      <c r="J293" s="178">
        <f>ROUND(I293*H293,0)</f>
        <v>0</v>
      </c>
      <c r="K293" s="174" t="s">
        <v>1</v>
      </c>
      <c r="L293" s="38"/>
      <c r="M293" s="179" t="s">
        <v>1</v>
      </c>
      <c r="N293" s="180" t="s">
        <v>42</v>
      </c>
      <c r="O293" s="76"/>
      <c r="P293" s="181">
        <f>O293*H293</f>
        <v>0</v>
      </c>
      <c r="Q293" s="181">
        <v>0</v>
      </c>
      <c r="R293" s="181">
        <f>Q293*H293</f>
        <v>0</v>
      </c>
      <c r="S293" s="181">
        <v>0</v>
      </c>
      <c r="T293" s="182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183" t="s">
        <v>193</v>
      </c>
      <c r="AT293" s="183" t="s">
        <v>147</v>
      </c>
      <c r="AU293" s="183" t="s">
        <v>86</v>
      </c>
      <c r="AY293" s="18" t="s">
        <v>144</v>
      </c>
      <c r="BE293" s="184">
        <f>IF(N293="základní",J293,0)</f>
        <v>0</v>
      </c>
      <c r="BF293" s="184">
        <f>IF(N293="snížená",J293,0)</f>
        <v>0</v>
      </c>
      <c r="BG293" s="184">
        <f>IF(N293="zákl. přenesená",J293,0)</f>
        <v>0</v>
      </c>
      <c r="BH293" s="184">
        <f>IF(N293="sníž. přenesená",J293,0)</f>
        <v>0</v>
      </c>
      <c r="BI293" s="184">
        <f>IF(N293="nulová",J293,0)</f>
        <v>0</v>
      </c>
      <c r="BJ293" s="18" t="s">
        <v>8</v>
      </c>
      <c r="BK293" s="184">
        <f>ROUND(I293*H293,0)</f>
        <v>0</v>
      </c>
      <c r="BL293" s="18" t="s">
        <v>193</v>
      </c>
      <c r="BM293" s="183" t="s">
        <v>427</v>
      </c>
    </row>
    <row r="294" s="13" customFormat="1">
      <c r="A294" s="13"/>
      <c r="B294" s="185"/>
      <c r="C294" s="13"/>
      <c r="D294" s="186" t="s">
        <v>154</v>
      </c>
      <c r="E294" s="187" t="s">
        <v>1</v>
      </c>
      <c r="F294" s="188" t="s">
        <v>8</v>
      </c>
      <c r="G294" s="13"/>
      <c r="H294" s="189">
        <v>1</v>
      </c>
      <c r="I294" s="190"/>
      <c r="J294" s="13"/>
      <c r="K294" s="13"/>
      <c r="L294" s="185"/>
      <c r="M294" s="191"/>
      <c r="N294" s="192"/>
      <c r="O294" s="192"/>
      <c r="P294" s="192"/>
      <c r="Q294" s="192"/>
      <c r="R294" s="192"/>
      <c r="S294" s="192"/>
      <c r="T294" s="19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187" t="s">
        <v>154</v>
      </c>
      <c r="AU294" s="187" t="s">
        <v>86</v>
      </c>
      <c r="AV294" s="13" t="s">
        <v>86</v>
      </c>
      <c r="AW294" s="13" t="s">
        <v>33</v>
      </c>
      <c r="AX294" s="13" t="s">
        <v>8</v>
      </c>
      <c r="AY294" s="187" t="s">
        <v>144</v>
      </c>
    </row>
    <row r="295" s="2" customFormat="1" ht="16.5" customHeight="1">
      <c r="A295" s="37"/>
      <c r="B295" s="171"/>
      <c r="C295" s="202" t="s">
        <v>428</v>
      </c>
      <c r="D295" s="202" t="s">
        <v>251</v>
      </c>
      <c r="E295" s="203" t="s">
        <v>429</v>
      </c>
      <c r="F295" s="204" t="s">
        <v>430</v>
      </c>
      <c r="G295" s="205" t="s">
        <v>231</v>
      </c>
      <c r="H295" s="206">
        <v>1</v>
      </c>
      <c r="I295" s="207"/>
      <c r="J295" s="208">
        <f>ROUND(I295*H295,0)</f>
        <v>0</v>
      </c>
      <c r="K295" s="204" t="s">
        <v>1</v>
      </c>
      <c r="L295" s="209"/>
      <c r="M295" s="210" t="s">
        <v>1</v>
      </c>
      <c r="N295" s="211" t="s">
        <v>42</v>
      </c>
      <c r="O295" s="76"/>
      <c r="P295" s="181">
        <f>O295*H295</f>
        <v>0</v>
      </c>
      <c r="Q295" s="181">
        <v>0.00040000000000000002</v>
      </c>
      <c r="R295" s="181">
        <f>Q295*H295</f>
        <v>0.00040000000000000002</v>
      </c>
      <c r="S295" s="181">
        <v>0</v>
      </c>
      <c r="T295" s="182">
        <f>S295*H295</f>
        <v>0</v>
      </c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R295" s="183" t="s">
        <v>254</v>
      </c>
      <c r="AT295" s="183" t="s">
        <v>251</v>
      </c>
      <c r="AU295" s="183" t="s">
        <v>86</v>
      </c>
      <c r="AY295" s="18" t="s">
        <v>144</v>
      </c>
      <c r="BE295" s="184">
        <f>IF(N295="základní",J295,0)</f>
        <v>0</v>
      </c>
      <c r="BF295" s="184">
        <f>IF(N295="snížená",J295,0)</f>
        <v>0</v>
      </c>
      <c r="BG295" s="184">
        <f>IF(N295="zákl. přenesená",J295,0)</f>
        <v>0</v>
      </c>
      <c r="BH295" s="184">
        <f>IF(N295="sníž. přenesená",J295,0)</f>
        <v>0</v>
      </c>
      <c r="BI295" s="184">
        <f>IF(N295="nulová",J295,0)</f>
        <v>0</v>
      </c>
      <c r="BJ295" s="18" t="s">
        <v>8</v>
      </c>
      <c r="BK295" s="184">
        <f>ROUND(I295*H295,0)</f>
        <v>0</v>
      </c>
      <c r="BL295" s="18" t="s">
        <v>193</v>
      </c>
      <c r="BM295" s="183" t="s">
        <v>431</v>
      </c>
    </row>
    <row r="296" s="2" customFormat="1" ht="37.8" customHeight="1">
      <c r="A296" s="37"/>
      <c r="B296" s="171"/>
      <c r="C296" s="172" t="s">
        <v>432</v>
      </c>
      <c r="D296" s="172" t="s">
        <v>147</v>
      </c>
      <c r="E296" s="173" t="s">
        <v>433</v>
      </c>
      <c r="F296" s="174" t="s">
        <v>434</v>
      </c>
      <c r="G296" s="175" t="s">
        <v>231</v>
      </c>
      <c r="H296" s="176">
        <v>5</v>
      </c>
      <c r="I296" s="177"/>
      <c r="J296" s="178">
        <f>ROUND(I296*H296,0)</f>
        <v>0</v>
      </c>
      <c r="K296" s="174" t="s">
        <v>151</v>
      </c>
      <c r="L296" s="38"/>
      <c r="M296" s="179" t="s">
        <v>1</v>
      </c>
      <c r="N296" s="180" t="s">
        <v>42</v>
      </c>
      <c r="O296" s="76"/>
      <c r="P296" s="181">
        <f>O296*H296</f>
        <v>0</v>
      </c>
      <c r="Q296" s="181">
        <v>0</v>
      </c>
      <c r="R296" s="181">
        <f>Q296*H296</f>
        <v>0</v>
      </c>
      <c r="S296" s="181">
        <v>0</v>
      </c>
      <c r="T296" s="182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183" t="s">
        <v>193</v>
      </c>
      <c r="AT296" s="183" t="s">
        <v>147</v>
      </c>
      <c r="AU296" s="183" t="s">
        <v>86</v>
      </c>
      <c r="AY296" s="18" t="s">
        <v>144</v>
      </c>
      <c r="BE296" s="184">
        <f>IF(N296="základní",J296,0)</f>
        <v>0</v>
      </c>
      <c r="BF296" s="184">
        <f>IF(N296="snížená",J296,0)</f>
        <v>0</v>
      </c>
      <c r="BG296" s="184">
        <f>IF(N296="zákl. přenesená",J296,0)</f>
        <v>0</v>
      </c>
      <c r="BH296" s="184">
        <f>IF(N296="sníž. přenesená",J296,0)</f>
        <v>0</v>
      </c>
      <c r="BI296" s="184">
        <f>IF(N296="nulová",J296,0)</f>
        <v>0</v>
      </c>
      <c r="BJ296" s="18" t="s">
        <v>8</v>
      </c>
      <c r="BK296" s="184">
        <f>ROUND(I296*H296,0)</f>
        <v>0</v>
      </c>
      <c r="BL296" s="18" t="s">
        <v>193</v>
      </c>
      <c r="BM296" s="183" t="s">
        <v>435</v>
      </c>
    </row>
    <row r="297" s="13" customFormat="1">
      <c r="A297" s="13"/>
      <c r="B297" s="185"/>
      <c r="C297" s="13"/>
      <c r="D297" s="186" t="s">
        <v>154</v>
      </c>
      <c r="E297" s="187" t="s">
        <v>1</v>
      </c>
      <c r="F297" s="188" t="s">
        <v>168</v>
      </c>
      <c r="G297" s="13"/>
      <c r="H297" s="189">
        <v>5</v>
      </c>
      <c r="I297" s="190"/>
      <c r="J297" s="13"/>
      <c r="K297" s="13"/>
      <c r="L297" s="185"/>
      <c r="M297" s="191"/>
      <c r="N297" s="192"/>
      <c r="O297" s="192"/>
      <c r="P297" s="192"/>
      <c r="Q297" s="192"/>
      <c r="R297" s="192"/>
      <c r="S297" s="192"/>
      <c r="T297" s="19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187" t="s">
        <v>154</v>
      </c>
      <c r="AU297" s="187" t="s">
        <v>86</v>
      </c>
      <c r="AV297" s="13" t="s">
        <v>86</v>
      </c>
      <c r="AW297" s="13" t="s">
        <v>33</v>
      </c>
      <c r="AX297" s="13" t="s">
        <v>8</v>
      </c>
      <c r="AY297" s="187" t="s">
        <v>144</v>
      </c>
    </row>
    <row r="298" s="2" customFormat="1" ht="16.5" customHeight="1">
      <c r="A298" s="37"/>
      <c r="B298" s="171"/>
      <c r="C298" s="202" t="s">
        <v>436</v>
      </c>
      <c r="D298" s="202" t="s">
        <v>251</v>
      </c>
      <c r="E298" s="203" t="s">
        <v>437</v>
      </c>
      <c r="F298" s="204" t="s">
        <v>438</v>
      </c>
      <c r="G298" s="205" t="s">
        <v>231</v>
      </c>
      <c r="H298" s="206">
        <v>5</v>
      </c>
      <c r="I298" s="207"/>
      <c r="J298" s="208">
        <f>ROUND(I298*H298,0)</f>
        <v>0</v>
      </c>
      <c r="K298" s="204" t="s">
        <v>151</v>
      </c>
      <c r="L298" s="209"/>
      <c r="M298" s="210" t="s">
        <v>1</v>
      </c>
      <c r="N298" s="211" t="s">
        <v>42</v>
      </c>
      <c r="O298" s="76"/>
      <c r="P298" s="181">
        <f>O298*H298</f>
        <v>0</v>
      </c>
      <c r="Q298" s="181">
        <v>0.00046000000000000001</v>
      </c>
      <c r="R298" s="181">
        <f>Q298*H298</f>
        <v>0.0023</v>
      </c>
      <c r="S298" s="181">
        <v>0</v>
      </c>
      <c r="T298" s="182">
        <f>S298*H298</f>
        <v>0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183" t="s">
        <v>254</v>
      </c>
      <c r="AT298" s="183" t="s">
        <v>251</v>
      </c>
      <c r="AU298" s="183" t="s">
        <v>86</v>
      </c>
      <c r="AY298" s="18" t="s">
        <v>144</v>
      </c>
      <c r="BE298" s="184">
        <f>IF(N298="základní",J298,0)</f>
        <v>0</v>
      </c>
      <c r="BF298" s="184">
        <f>IF(N298="snížená",J298,0)</f>
        <v>0</v>
      </c>
      <c r="BG298" s="184">
        <f>IF(N298="zákl. přenesená",J298,0)</f>
        <v>0</v>
      </c>
      <c r="BH298" s="184">
        <f>IF(N298="sníž. přenesená",J298,0)</f>
        <v>0</v>
      </c>
      <c r="BI298" s="184">
        <f>IF(N298="nulová",J298,0)</f>
        <v>0</v>
      </c>
      <c r="BJ298" s="18" t="s">
        <v>8</v>
      </c>
      <c r="BK298" s="184">
        <f>ROUND(I298*H298,0)</f>
        <v>0</v>
      </c>
      <c r="BL298" s="18" t="s">
        <v>193</v>
      </c>
      <c r="BM298" s="183" t="s">
        <v>439</v>
      </c>
    </row>
    <row r="299" s="2" customFormat="1" ht="24.15" customHeight="1">
      <c r="A299" s="37"/>
      <c r="B299" s="171"/>
      <c r="C299" s="172" t="s">
        <v>440</v>
      </c>
      <c r="D299" s="172" t="s">
        <v>147</v>
      </c>
      <c r="E299" s="173" t="s">
        <v>441</v>
      </c>
      <c r="F299" s="174" t="s">
        <v>442</v>
      </c>
      <c r="G299" s="175" t="s">
        <v>378</v>
      </c>
      <c r="H299" s="176">
        <v>2</v>
      </c>
      <c r="I299" s="177"/>
      <c r="J299" s="178">
        <f>ROUND(I299*H299,0)</f>
        <v>0</v>
      </c>
      <c r="K299" s="174" t="s">
        <v>1</v>
      </c>
      <c r="L299" s="38"/>
      <c r="M299" s="179" t="s">
        <v>1</v>
      </c>
      <c r="N299" s="180" t="s">
        <v>42</v>
      </c>
      <c r="O299" s="76"/>
      <c r="P299" s="181">
        <f>O299*H299</f>
        <v>0</v>
      </c>
      <c r="Q299" s="181">
        <v>0</v>
      </c>
      <c r="R299" s="181">
        <f>Q299*H299</f>
        <v>0</v>
      </c>
      <c r="S299" s="181">
        <v>0</v>
      </c>
      <c r="T299" s="182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183" t="s">
        <v>193</v>
      </c>
      <c r="AT299" s="183" t="s">
        <v>147</v>
      </c>
      <c r="AU299" s="183" t="s">
        <v>86</v>
      </c>
      <c r="AY299" s="18" t="s">
        <v>144</v>
      </c>
      <c r="BE299" s="184">
        <f>IF(N299="základní",J299,0)</f>
        <v>0</v>
      </c>
      <c r="BF299" s="184">
        <f>IF(N299="snížená",J299,0)</f>
        <v>0</v>
      </c>
      <c r="BG299" s="184">
        <f>IF(N299="zákl. přenesená",J299,0)</f>
        <v>0</v>
      </c>
      <c r="BH299" s="184">
        <f>IF(N299="sníž. přenesená",J299,0)</f>
        <v>0</v>
      </c>
      <c r="BI299" s="184">
        <f>IF(N299="nulová",J299,0)</f>
        <v>0</v>
      </c>
      <c r="BJ299" s="18" t="s">
        <v>8</v>
      </c>
      <c r="BK299" s="184">
        <f>ROUND(I299*H299,0)</f>
        <v>0</v>
      </c>
      <c r="BL299" s="18" t="s">
        <v>193</v>
      </c>
      <c r="BM299" s="183" t="s">
        <v>443</v>
      </c>
    </row>
    <row r="300" s="2" customFormat="1" ht="16.5" customHeight="1">
      <c r="A300" s="37"/>
      <c r="B300" s="171"/>
      <c r="C300" s="202" t="s">
        <v>444</v>
      </c>
      <c r="D300" s="202" t="s">
        <v>251</v>
      </c>
      <c r="E300" s="203" t="s">
        <v>445</v>
      </c>
      <c r="F300" s="204" t="s">
        <v>446</v>
      </c>
      <c r="G300" s="205" t="s">
        <v>378</v>
      </c>
      <c r="H300" s="206">
        <v>2</v>
      </c>
      <c r="I300" s="207"/>
      <c r="J300" s="208">
        <f>ROUND(I300*H300,0)</f>
        <v>0</v>
      </c>
      <c r="K300" s="204" t="s">
        <v>1</v>
      </c>
      <c r="L300" s="209"/>
      <c r="M300" s="210" t="s">
        <v>1</v>
      </c>
      <c r="N300" s="211" t="s">
        <v>42</v>
      </c>
      <c r="O300" s="76"/>
      <c r="P300" s="181">
        <f>O300*H300</f>
        <v>0</v>
      </c>
      <c r="Q300" s="181">
        <v>0.00014999999999999999</v>
      </c>
      <c r="R300" s="181">
        <f>Q300*H300</f>
        <v>0.00029999999999999997</v>
      </c>
      <c r="S300" s="181">
        <v>0</v>
      </c>
      <c r="T300" s="182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183" t="s">
        <v>254</v>
      </c>
      <c r="AT300" s="183" t="s">
        <v>251</v>
      </c>
      <c r="AU300" s="183" t="s">
        <v>86</v>
      </c>
      <c r="AY300" s="18" t="s">
        <v>144</v>
      </c>
      <c r="BE300" s="184">
        <f>IF(N300="základní",J300,0)</f>
        <v>0</v>
      </c>
      <c r="BF300" s="184">
        <f>IF(N300="snížená",J300,0)</f>
        <v>0</v>
      </c>
      <c r="BG300" s="184">
        <f>IF(N300="zákl. přenesená",J300,0)</f>
        <v>0</v>
      </c>
      <c r="BH300" s="184">
        <f>IF(N300="sníž. přenesená",J300,0)</f>
        <v>0</v>
      </c>
      <c r="BI300" s="184">
        <f>IF(N300="nulová",J300,0)</f>
        <v>0</v>
      </c>
      <c r="BJ300" s="18" t="s">
        <v>8</v>
      </c>
      <c r="BK300" s="184">
        <f>ROUND(I300*H300,0)</f>
        <v>0</v>
      </c>
      <c r="BL300" s="18" t="s">
        <v>193</v>
      </c>
      <c r="BM300" s="183" t="s">
        <v>447</v>
      </c>
    </row>
    <row r="301" s="2" customFormat="1" ht="37.8" customHeight="1">
      <c r="A301" s="37"/>
      <c r="B301" s="171"/>
      <c r="C301" s="172" t="s">
        <v>448</v>
      </c>
      <c r="D301" s="172" t="s">
        <v>147</v>
      </c>
      <c r="E301" s="173" t="s">
        <v>449</v>
      </c>
      <c r="F301" s="174" t="s">
        <v>450</v>
      </c>
      <c r="G301" s="175" t="s">
        <v>231</v>
      </c>
      <c r="H301" s="176">
        <v>5</v>
      </c>
      <c r="I301" s="177"/>
      <c r="J301" s="178">
        <f>ROUND(I301*H301,0)</f>
        <v>0</v>
      </c>
      <c r="K301" s="174" t="s">
        <v>151</v>
      </c>
      <c r="L301" s="38"/>
      <c r="M301" s="179" t="s">
        <v>1</v>
      </c>
      <c r="N301" s="180" t="s">
        <v>42</v>
      </c>
      <c r="O301" s="76"/>
      <c r="P301" s="181">
        <f>O301*H301</f>
        <v>0</v>
      </c>
      <c r="Q301" s="181">
        <v>0</v>
      </c>
      <c r="R301" s="181">
        <f>Q301*H301</f>
        <v>0</v>
      </c>
      <c r="S301" s="181">
        <v>0</v>
      </c>
      <c r="T301" s="182">
        <f>S301*H301</f>
        <v>0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183" t="s">
        <v>193</v>
      </c>
      <c r="AT301" s="183" t="s">
        <v>147</v>
      </c>
      <c r="AU301" s="183" t="s">
        <v>86</v>
      </c>
      <c r="AY301" s="18" t="s">
        <v>144</v>
      </c>
      <c r="BE301" s="184">
        <f>IF(N301="základní",J301,0)</f>
        <v>0</v>
      </c>
      <c r="BF301" s="184">
        <f>IF(N301="snížená",J301,0)</f>
        <v>0</v>
      </c>
      <c r="BG301" s="184">
        <f>IF(N301="zákl. přenesená",J301,0)</f>
        <v>0</v>
      </c>
      <c r="BH301" s="184">
        <f>IF(N301="sníž. přenesená",J301,0)</f>
        <v>0</v>
      </c>
      <c r="BI301" s="184">
        <f>IF(N301="nulová",J301,0)</f>
        <v>0</v>
      </c>
      <c r="BJ301" s="18" t="s">
        <v>8</v>
      </c>
      <c r="BK301" s="184">
        <f>ROUND(I301*H301,0)</f>
        <v>0</v>
      </c>
      <c r="BL301" s="18" t="s">
        <v>193</v>
      </c>
      <c r="BM301" s="183" t="s">
        <v>451</v>
      </c>
    </row>
    <row r="302" s="13" customFormat="1">
      <c r="A302" s="13"/>
      <c r="B302" s="185"/>
      <c r="C302" s="13"/>
      <c r="D302" s="186" t="s">
        <v>154</v>
      </c>
      <c r="E302" s="187" t="s">
        <v>1</v>
      </c>
      <c r="F302" s="188" t="s">
        <v>168</v>
      </c>
      <c r="G302" s="13"/>
      <c r="H302" s="189">
        <v>5</v>
      </c>
      <c r="I302" s="190"/>
      <c r="J302" s="13"/>
      <c r="K302" s="13"/>
      <c r="L302" s="185"/>
      <c r="M302" s="191"/>
      <c r="N302" s="192"/>
      <c r="O302" s="192"/>
      <c r="P302" s="192"/>
      <c r="Q302" s="192"/>
      <c r="R302" s="192"/>
      <c r="S302" s="192"/>
      <c r="T302" s="19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187" t="s">
        <v>154</v>
      </c>
      <c r="AU302" s="187" t="s">
        <v>86</v>
      </c>
      <c r="AV302" s="13" t="s">
        <v>86</v>
      </c>
      <c r="AW302" s="13" t="s">
        <v>33</v>
      </c>
      <c r="AX302" s="13" t="s">
        <v>8</v>
      </c>
      <c r="AY302" s="187" t="s">
        <v>144</v>
      </c>
    </row>
    <row r="303" s="2" customFormat="1" ht="24.15" customHeight="1">
      <c r="A303" s="37"/>
      <c r="B303" s="171"/>
      <c r="C303" s="202" t="s">
        <v>452</v>
      </c>
      <c r="D303" s="202" t="s">
        <v>251</v>
      </c>
      <c r="E303" s="203" t="s">
        <v>453</v>
      </c>
      <c r="F303" s="204" t="s">
        <v>454</v>
      </c>
      <c r="G303" s="205" t="s">
        <v>231</v>
      </c>
      <c r="H303" s="206">
        <v>5</v>
      </c>
      <c r="I303" s="207"/>
      <c r="J303" s="208">
        <f>ROUND(I303*H303,0)</f>
        <v>0</v>
      </c>
      <c r="K303" s="204" t="s">
        <v>151</v>
      </c>
      <c r="L303" s="209"/>
      <c r="M303" s="210" t="s">
        <v>1</v>
      </c>
      <c r="N303" s="211" t="s">
        <v>42</v>
      </c>
      <c r="O303" s="76"/>
      <c r="P303" s="181">
        <f>O303*H303</f>
        <v>0</v>
      </c>
      <c r="Q303" s="181">
        <v>0.0025500000000000002</v>
      </c>
      <c r="R303" s="181">
        <f>Q303*H303</f>
        <v>0.012750000000000001</v>
      </c>
      <c r="S303" s="181">
        <v>0</v>
      </c>
      <c r="T303" s="182">
        <f>S303*H303</f>
        <v>0</v>
      </c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R303" s="183" t="s">
        <v>254</v>
      </c>
      <c r="AT303" s="183" t="s">
        <v>251</v>
      </c>
      <c r="AU303" s="183" t="s">
        <v>86</v>
      </c>
      <c r="AY303" s="18" t="s">
        <v>144</v>
      </c>
      <c r="BE303" s="184">
        <f>IF(N303="základní",J303,0)</f>
        <v>0</v>
      </c>
      <c r="BF303" s="184">
        <f>IF(N303="snížená",J303,0)</f>
        <v>0</v>
      </c>
      <c r="BG303" s="184">
        <f>IF(N303="zákl. přenesená",J303,0)</f>
        <v>0</v>
      </c>
      <c r="BH303" s="184">
        <f>IF(N303="sníž. přenesená",J303,0)</f>
        <v>0</v>
      </c>
      <c r="BI303" s="184">
        <f>IF(N303="nulová",J303,0)</f>
        <v>0</v>
      </c>
      <c r="BJ303" s="18" t="s">
        <v>8</v>
      </c>
      <c r="BK303" s="184">
        <f>ROUND(I303*H303,0)</f>
        <v>0</v>
      </c>
      <c r="BL303" s="18" t="s">
        <v>193</v>
      </c>
      <c r="BM303" s="183" t="s">
        <v>455</v>
      </c>
    </row>
    <row r="304" s="2" customFormat="1" ht="16.5" customHeight="1">
      <c r="A304" s="37"/>
      <c r="B304" s="171"/>
      <c r="C304" s="172" t="s">
        <v>456</v>
      </c>
      <c r="D304" s="172" t="s">
        <v>147</v>
      </c>
      <c r="E304" s="173" t="s">
        <v>457</v>
      </c>
      <c r="F304" s="174" t="s">
        <v>458</v>
      </c>
      <c r="G304" s="175" t="s">
        <v>231</v>
      </c>
      <c r="H304" s="176">
        <v>5</v>
      </c>
      <c r="I304" s="177"/>
      <c r="J304" s="178">
        <f>ROUND(I304*H304,0)</f>
        <v>0</v>
      </c>
      <c r="K304" s="174" t="s">
        <v>1</v>
      </c>
      <c r="L304" s="38"/>
      <c r="M304" s="179" t="s">
        <v>1</v>
      </c>
      <c r="N304" s="180" t="s">
        <v>42</v>
      </c>
      <c r="O304" s="76"/>
      <c r="P304" s="181">
        <f>O304*H304</f>
        <v>0</v>
      </c>
      <c r="Q304" s="181">
        <v>0</v>
      </c>
      <c r="R304" s="181">
        <f>Q304*H304</f>
        <v>0</v>
      </c>
      <c r="S304" s="181">
        <v>0</v>
      </c>
      <c r="T304" s="182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183" t="s">
        <v>193</v>
      </c>
      <c r="AT304" s="183" t="s">
        <v>147</v>
      </c>
      <c r="AU304" s="183" t="s">
        <v>86</v>
      </c>
      <c r="AY304" s="18" t="s">
        <v>144</v>
      </c>
      <c r="BE304" s="184">
        <f>IF(N304="základní",J304,0)</f>
        <v>0</v>
      </c>
      <c r="BF304" s="184">
        <f>IF(N304="snížená",J304,0)</f>
        <v>0</v>
      </c>
      <c r="BG304" s="184">
        <f>IF(N304="zákl. přenesená",J304,0)</f>
        <v>0</v>
      </c>
      <c r="BH304" s="184">
        <f>IF(N304="sníž. přenesená",J304,0)</f>
        <v>0</v>
      </c>
      <c r="BI304" s="184">
        <f>IF(N304="nulová",J304,0)</f>
        <v>0</v>
      </c>
      <c r="BJ304" s="18" t="s">
        <v>8</v>
      </c>
      <c r="BK304" s="184">
        <f>ROUND(I304*H304,0)</f>
        <v>0</v>
      </c>
      <c r="BL304" s="18" t="s">
        <v>193</v>
      </c>
      <c r="BM304" s="183" t="s">
        <v>459</v>
      </c>
    </row>
    <row r="305" s="13" customFormat="1">
      <c r="A305" s="13"/>
      <c r="B305" s="185"/>
      <c r="C305" s="13"/>
      <c r="D305" s="186" t="s">
        <v>154</v>
      </c>
      <c r="E305" s="187" t="s">
        <v>1</v>
      </c>
      <c r="F305" s="188" t="s">
        <v>168</v>
      </c>
      <c r="G305" s="13"/>
      <c r="H305" s="189">
        <v>5</v>
      </c>
      <c r="I305" s="190"/>
      <c r="J305" s="13"/>
      <c r="K305" s="13"/>
      <c r="L305" s="185"/>
      <c r="M305" s="191"/>
      <c r="N305" s="192"/>
      <c r="O305" s="192"/>
      <c r="P305" s="192"/>
      <c r="Q305" s="192"/>
      <c r="R305" s="192"/>
      <c r="S305" s="192"/>
      <c r="T305" s="19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187" t="s">
        <v>154</v>
      </c>
      <c r="AU305" s="187" t="s">
        <v>86</v>
      </c>
      <c r="AV305" s="13" t="s">
        <v>86</v>
      </c>
      <c r="AW305" s="13" t="s">
        <v>33</v>
      </c>
      <c r="AX305" s="13" t="s">
        <v>8</v>
      </c>
      <c r="AY305" s="187" t="s">
        <v>144</v>
      </c>
    </row>
    <row r="306" s="2" customFormat="1" ht="16.5" customHeight="1">
      <c r="A306" s="37"/>
      <c r="B306" s="171"/>
      <c r="C306" s="202" t="s">
        <v>460</v>
      </c>
      <c r="D306" s="202" t="s">
        <v>251</v>
      </c>
      <c r="E306" s="203" t="s">
        <v>461</v>
      </c>
      <c r="F306" s="204" t="s">
        <v>462</v>
      </c>
      <c r="G306" s="205" t="s">
        <v>231</v>
      </c>
      <c r="H306" s="206">
        <v>5</v>
      </c>
      <c r="I306" s="207"/>
      <c r="J306" s="208">
        <f>ROUND(I306*H306,0)</f>
        <v>0</v>
      </c>
      <c r="K306" s="204" t="s">
        <v>1</v>
      </c>
      <c r="L306" s="209"/>
      <c r="M306" s="210" t="s">
        <v>1</v>
      </c>
      <c r="N306" s="211" t="s">
        <v>42</v>
      </c>
      <c r="O306" s="76"/>
      <c r="P306" s="181">
        <f>O306*H306</f>
        <v>0</v>
      </c>
      <c r="Q306" s="181">
        <v>0.00027</v>
      </c>
      <c r="R306" s="181">
        <f>Q306*H306</f>
        <v>0.0013500000000000001</v>
      </c>
      <c r="S306" s="181">
        <v>0</v>
      </c>
      <c r="T306" s="182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183" t="s">
        <v>254</v>
      </c>
      <c r="AT306" s="183" t="s">
        <v>251</v>
      </c>
      <c r="AU306" s="183" t="s">
        <v>86</v>
      </c>
      <c r="AY306" s="18" t="s">
        <v>144</v>
      </c>
      <c r="BE306" s="184">
        <f>IF(N306="základní",J306,0)</f>
        <v>0</v>
      </c>
      <c r="BF306" s="184">
        <f>IF(N306="snížená",J306,0)</f>
        <v>0</v>
      </c>
      <c r="BG306" s="184">
        <f>IF(N306="zákl. přenesená",J306,0)</f>
        <v>0</v>
      </c>
      <c r="BH306" s="184">
        <f>IF(N306="sníž. přenesená",J306,0)</f>
        <v>0</v>
      </c>
      <c r="BI306" s="184">
        <f>IF(N306="nulová",J306,0)</f>
        <v>0</v>
      </c>
      <c r="BJ306" s="18" t="s">
        <v>8</v>
      </c>
      <c r="BK306" s="184">
        <f>ROUND(I306*H306,0)</f>
        <v>0</v>
      </c>
      <c r="BL306" s="18" t="s">
        <v>193</v>
      </c>
      <c r="BM306" s="183" t="s">
        <v>463</v>
      </c>
    </row>
    <row r="307" s="2" customFormat="1" ht="24.15" customHeight="1">
      <c r="A307" s="37"/>
      <c r="B307" s="171"/>
      <c r="C307" s="172" t="s">
        <v>464</v>
      </c>
      <c r="D307" s="172" t="s">
        <v>147</v>
      </c>
      <c r="E307" s="173" t="s">
        <v>465</v>
      </c>
      <c r="F307" s="174" t="s">
        <v>466</v>
      </c>
      <c r="G307" s="175" t="s">
        <v>198</v>
      </c>
      <c r="H307" s="176">
        <v>0.041000000000000002</v>
      </c>
      <c r="I307" s="177"/>
      <c r="J307" s="178">
        <f>ROUND(I307*H307,0)</f>
        <v>0</v>
      </c>
      <c r="K307" s="174" t="s">
        <v>151</v>
      </c>
      <c r="L307" s="38"/>
      <c r="M307" s="179" t="s">
        <v>1</v>
      </c>
      <c r="N307" s="180" t="s">
        <v>42</v>
      </c>
      <c r="O307" s="76"/>
      <c r="P307" s="181">
        <f>O307*H307</f>
        <v>0</v>
      </c>
      <c r="Q307" s="181">
        <v>0</v>
      </c>
      <c r="R307" s="181">
        <f>Q307*H307</f>
        <v>0</v>
      </c>
      <c r="S307" s="181">
        <v>0</v>
      </c>
      <c r="T307" s="182">
        <f>S307*H307</f>
        <v>0</v>
      </c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R307" s="183" t="s">
        <v>193</v>
      </c>
      <c r="AT307" s="183" t="s">
        <v>147</v>
      </c>
      <c r="AU307" s="183" t="s">
        <v>86</v>
      </c>
      <c r="AY307" s="18" t="s">
        <v>144</v>
      </c>
      <c r="BE307" s="184">
        <f>IF(N307="základní",J307,0)</f>
        <v>0</v>
      </c>
      <c r="BF307" s="184">
        <f>IF(N307="snížená",J307,0)</f>
        <v>0</v>
      </c>
      <c r="BG307" s="184">
        <f>IF(N307="zákl. přenesená",J307,0)</f>
        <v>0</v>
      </c>
      <c r="BH307" s="184">
        <f>IF(N307="sníž. přenesená",J307,0)</f>
        <v>0</v>
      </c>
      <c r="BI307" s="184">
        <f>IF(N307="nulová",J307,0)</f>
        <v>0</v>
      </c>
      <c r="BJ307" s="18" t="s">
        <v>8</v>
      </c>
      <c r="BK307" s="184">
        <f>ROUND(I307*H307,0)</f>
        <v>0</v>
      </c>
      <c r="BL307" s="18" t="s">
        <v>193</v>
      </c>
      <c r="BM307" s="183" t="s">
        <v>467</v>
      </c>
    </row>
    <row r="308" s="2" customFormat="1" ht="24.15" customHeight="1">
      <c r="A308" s="37"/>
      <c r="B308" s="171"/>
      <c r="C308" s="172" t="s">
        <v>307</v>
      </c>
      <c r="D308" s="172" t="s">
        <v>147</v>
      </c>
      <c r="E308" s="173" t="s">
        <v>468</v>
      </c>
      <c r="F308" s="174" t="s">
        <v>469</v>
      </c>
      <c r="G308" s="175" t="s">
        <v>198</v>
      </c>
      <c r="H308" s="176">
        <v>0.041000000000000002</v>
      </c>
      <c r="I308" s="177"/>
      <c r="J308" s="178">
        <f>ROUND(I308*H308,0)</f>
        <v>0</v>
      </c>
      <c r="K308" s="174" t="s">
        <v>151</v>
      </c>
      <c r="L308" s="38"/>
      <c r="M308" s="179" t="s">
        <v>1</v>
      </c>
      <c r="N308" s="180" t="s">
        <v>42</v>
      </c>
      <c r="O308" s="76"/>
      <c r="P308" s="181">
        <f>O308*H308</f>
        <v>0</v>
      </c>
      <c r="Q308" s="181">
        <v>0</v>
      </c>
      <c r="R308" s="181">
        <f>Q308*H308</f>
        <v>0</v>
      </c>
      <c r="S308" s="181">
        <v>0</v>
      </c>
      <c r="T308" s="182">
        <f>S308*H308</f>
        <v>0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183" t="s">
        <v>193</v>
      </c>
      <c r="AT308" s="183" t="s">
        <v>147</v>
      </c>
      <c r="AU308" s="183" t="s">
        <v>86</v>
      </c>
      <c r="AY308" s="18" t="s">
        <v>144</v>
      </c>
      <c r="BE308" s="184">
        <f>IF(N308="základní",J308,0)</f>
        <v>0</v>
      </c>
      <c r="BF308" s="184">
        <f>IF(N308="snížená",J308,0)</f>
        <v>0</v>
      </c>
      <c r="BG308" s="184">
        <f>IF(N308="zákl. přenesená",J308,0)</f>
        <v>0</v>
      </c>
      <c r="BH308" s="184">
        <f>IF(N308="sníž. přenesená",J308,0)</f>
        <v>0</v>
      </c>
      <c r="BI308" s="184">
        <f>IF(N308="nulová",J308,0)</f>
        <v>0</v>
      </c>
      <c r="BJ308" s="18" t="s">
        <v>8</v>
      </c>
      <c r="BK308" s="184">
        <f>ROUND(I308*H308,0)</f>
        <v>0</v>
      </c>
      <c r="BL308" s="18" t="s">
        <v>193</v>
      </c>
      <c r="BM308" s="183" t="s">
        <v>470</v>
      </c>
    </row>
    <row r="309" s="12" customFormat="1" ht="22.8" customHeight="1">
      <c r="A309" s="12"/>
      <c r="B309" s="158"/>
      <c r="C309" s="12"/>
      <c r="D309" s="159" t="s">
        <v>76</v>
      </c>
      <c r="E309" s="169" t="s">
        <v>471</v>
      </c>
      <c r="F309" s="169" t="s">
        <v>472</v>
      </c>
      <c r="G309" s="12"/>
      <c r="H309" s="12"/>
      <c r="I309" s="161"/>
      <c r="J309" s="170">
        <f>BK309</f>
        <v>0</v>
      </c>
      <c r="K309" s="12"/>
      <c r="L309" s="158"/>
      <c r="M309" s="163"/>
      <c r="N309" s="164"/>
      <c r="O309" s="164"/>
      <c r="P309" s="165">
        <f>SUM(P310:P314)</f>
        <v>0</v>
      </c>
      <c r="Q309" s="164"/>
      <c r="R309" s="165">
        <f>SUM(R310:R314)</f>
        <v>0.0016000000000000001</v>
      </c>
      <c r="S309" s="164"/>
      <c r="T309" s="166">
        <f>SUM(T310:T314)</f>
        <v>0.0040000000000000001</v>
      </c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R309" s="159" t="s">
        <v>86</v>
      </c>
      <c r="AT309" s="167" t="s">
        <v>76</v>
      </c>
      <c r="AU309" s="167" t="s">
        <v>8</v>
      </c>
      <c r="AY309" s="159" t="s">
        <v>144</v>
      </c>
      <c r="BK309" s="168">
        <f>SUM(BK310:BK314)</f>
        <v>0</v>
      </c>
    </row>
    <row r="310" s="2" customFormat="1" ht="16.5" customHeight="1">
      <c r="A310" s="37"/>
      <c r="B310" s="171"/>
      <c r="C310" s="172" t="s">
        <v>473</v>
      </c>
      <c r="D310" s="172" t="s">
        <v>147</v>
      </c>
      <c r="E310" s="173" t="s">
        <v>474</v>
      </c>
      <c r="F310" s="174" t="s">
        <v>475</v>
      </c>
      <c r="G310" s="175" t="s">
        <v>231</v>
      </c>
      <c r="H310" s="176">
        <v>8</v>
      </c>
      <c r="I310" s="177"/>
      <c r="J310" s="178">
        <f>ROUND(I310*H310,0)</f>
        <v>0</v>
      </c>
      <c r="K310" s="174" t="s">
        <v>151</v>
      </c>
      <c r="L310" s="38"/>
      <c r="M310" s="179" t="s">
        <v>1</v>
      </c>
      <c r="N310" s="180" t="s">
        <v>42</v>
      </c>
      <c r="O310" s="76"/>
      <c r="P310" s="181">
        <f>O310*H310</f>
        <v>0</v>
      </c>
      <c r="Q310" s="181">
        <v>0</v>
      </c>
      <c r="R310" s="181">
        <f>Q310*H310</f>
        <v>0</v>
      </c>
      <c r="S310" s="181">
        <v>0</v>
      </c>
      <c r="T310" s="182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183" t="s">
        <v>193</v>
      </c>
      <c r="AT310" s="183" t="s">
        <v>147</v>
      </c>
      <c r="AU310" s="183" t="s">
        <v>86</v>
      </c>
      <c r="AY310" s="18" t="s">
        <v>144</v>
      </c>
      <c r="BE310" s="184">
        <f>IF(N310="základní",J310,0)</f>
        <v>0</v>
      </c>
      <c r="BF310" s="184">
        <f>IF(N310="snížená",J310,0)</f>
        <v>0</v>
      </c>
      <c r="BG310" s="184">
        <f>IF(N310="zákl. přenesená",J310,0)</f>
        <v>0</v>
      </c>
      <c r="BH310" s="184">
        <f>IF(N310="sníž. přenesená",J310,0)</f>
        <v>0</v>
      </c>
      <c r="BI310" s="184">
        <f>IF(N310="nulová",J310,0)</f>
        <v>0</v>
      </c>
      <c r="BJ310" s="18" t="s">
        <v>8</v>
      </c>
      <c r="BK310" s="184">
        <f>ROUND(I310*H310,0)</f>
        <v>0</v>
      </c>
      <c r="BL310" s="18" t="s">
        <v>193</v>
      </c>
      <c r="BM310" s="183" t="s">
        <v>476</v>
      </c>
    </row>
    <row r="311" s="2" customFormat="1" ht="24.15" customHeight="1">
      <c r="A311" s="37"/>
      <c r="B311" s="171"/>
      <c r="C311" s="202" t="s">
        <v>311</v>
      </c>
      <c r="D311" s="202" t="s">
        <v>251</v>
      </c>
      <c r="E311" s="203" t="s">
        <v>477</v>
      </c>
      <c r="F311" s="204" t="s">
        <v>478</v>
      </c>
      <c r="G311" s="205" t="s">
        <v>231</v>
      </c>
      <c r="H311" s="206">
        <v>8</v>
      </c>
      <c r="I311" s="207"/>
      <c r="J311" s="208">
        <f>ROUND(I311*H311,0)</f>
        <v>0</v>
      </c>
      <c r="K311" s="204" t="s">
        <v>151</v>
      </c>
      <c r="L311" s="209"/>
      <c r="M311" s="210" t="s">
        <v>1</v>
      </c>
      <c r="N311" s="211" t="s">
        <v>42</v>
      </c>
      <c r="O311" s="76"/>
      <c r="P311" s="181">
        <f>O311*H311</f>
        <v>0</v>
      </c>
      <c r="Q311" s="181">
        <v>0.00020000000000000001</v>
      </c>
      <c r="R311" s="181">
        <f>Q311*H311</f>
        <v>0.0016000000000000001</v>
      </c>
      <c r="S311" s="181">
        <v>0</v>
      </c>
      <c r="T311" s="182">
        <f>S311*H311</f>
        <v>0</v>
      </c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R311" s="183" t="s">
        <v>254</v>
      </c>
      <c r="AT311" s="183" t="s">
        <v>251</v>
      </c>
      <c r="AU311" s="183" t="s">
        <v>86</v>
      </c>
      <c r="AY311" s="18" t="s">
        <v>144</v>
      </c>
      <c r="BE311" s="184">
        <f>IF(N311="základní",J311,0)</f>
        <v>0</v>
      </c>
      <c r="BF311" s="184">
        <f>IF(N311="snížená",J311,0)</f>
        <v>0</v>
      </c>
      <c r="BG311" s="184">
        <f>IF(N311="zákl. přenesená",J311,0)</f>
        <v>0</v>
      </c>
      <c r="BH311" s="184">
        <f>IF(N311="sníž. přenesená",J311,0)</f>
        <v>0</v>
      </c>
      <c r="BI311" s="184">
        <f>IF(N311="nulová",J311,0)</f>
        <v>0</v>
      </c>
      <c r="BJ311" s="18" t="s">
        <v>8</v>
      </c>
      <c r="BK311" s="184">
        <f>ROUND(I311*H311,0)</f>
        <v>0</v>
      </c>
      <c r="BL311" s="18" t="s">
        <v>193</v>
      </c>
      <c r="BM311" s="183" t="s">
        <v>479</v>
      </c>
    </row>
    <row r="312" s="2" customFormat="1" ht="16.5" customHeight="1">
      <c r="A312" s="37"/>
      <c r="B312" s="171"/>
      <c r="C312" s="172" t="s">
        <v>480</v>
      </c>
      <c r="D312" s="172" t="s">
        <v>147</v>
      </c>
      <c r="E312" s="173" t="s">
        <v>481</v>
      </c>
      <c r="F312" s="174" t="s">
        <v>482</v>
      </c>
      <c r="G312" s="175" t="s">
        <v>231</v>
      </c>
      <c r="H312" s="176">
        <v>8</v>
      </c>
      <c r="I312" s="177"/>
      <c r="J312" s="178">
        <f>ROUND(I312*H312,0)</f>
        <v>0</v>
      </c>
      <c r="K312" s="174" t="s">
        <v>151</v>
      </c>
      <c r="L312" s="38"/>
      <c r="M312" s="179" t="s">
        <v>1</v>
      </c>
      <c r="N312" s="180" t="s">
        <v>42</v>
      </c>
      <c r="O312" s="76"/>
      <c r="P312" s="181">
        <f>O312*H312</f>
        <v>0</v>
      </c>
      <c r="Q312" s="181">
        <v>0</v>
      </c>
      <c r="R312" s="181">
        <f>Q312*H312</f>
        <v>0</v>
      </c>
      <c r="S312" s="181">
        <v>0.00050000000000000001</v>
      </c>
      <c r="T312" s="182">
        <f>S312*H312</f>
        <v>0.0040000000000000001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183" t="s">
        <v>193</v>
      </c>
      <c r="AT312" s="183" t="s">
        <v>147</v>
      </c>
      <c r="AU312" s="183" t="s">
        <v>86</v>
      </c>
      <c r="AY312" s="18" t="s">
        <v>144</v>
      </c>
      <c r="BE312" s="184">
        <f>IF(N312="základní",J312,0)</f>
        <v>0</v>
      </c>
      <c r="BF312" s="184">
        <f>IF(N312="snížená",J312,0)</f>
        <v>0</v>
      </c>
      <c r="BG312" s="184">
        <f>IF(N312="zákl. přenesená",J312,0)</f>
        <v>0</v>
      </c>
      <c r="BH312" s="184">
        <f>IF(N312="sníž. přenesená",J312,0)</f>
        <v>0</v>
      </c>
      <c r="BI312" s="184">
        <f>IF(N312="nulová",J312,0)</f>
        <v>0</v>
      </c>
      <c r="BJ312" s="18" t="s">
        <v>8</v>
      </c>
      <c r="BK312" s="184">
        <f>ROUND(I312*H312,0)</f>
        <v>0</v>
      </c>
      <c r="BL312" s="18" t="s">
        <v>193</v>
      </c>
      <c r="BM312" s="183" t="s">
        <v>483</v>
      </c>
    </row>
    <row r="313" s="2" customFormat="1" ht="24.15" customHeight="1">
      <c r="A313" s="37"/>
      <c r="B313" s="171"/>
      <c r="C313" s="172" t="s">
        <v>484</v>
      </c>
      <c r="D313" s="172" t="s">
        <v>147</v>
      </c>
      <c r="E313" s="173" t="s">
        <v>485</v>
      </c>
      <c r="F313" s="174" t="s">
        <v>486</v>
      </c>
      <c r="G313" s="175" t="s">
        <v>198</v>
      </c>
      <c r="H313" s="176">
        <v>0.002</v>
      </c>
      <c r="I313" s="177"/>
      <c r="J313" s="178">
        <f>ROUND(I313*H313,0)</f>
        <v>0</v>
      </c>
      <c r="K313" s="174" t="s">
        <v>151</v>
      </c>
      <c r="L313" s="38"/>
      <c r="M313" s="179" t="s">
        <v>1</v>
      </c>
      <c r="N313" s="180" t="s">
        <v>42</v>
      </c>
      <c r="O313" s="76"/>
      <c r="P313" s="181">
        <f>O313*H313</f>
        <v>0</v>
      </c>
      <c r="Q313" s="181">
        <v>0</v>
      </c>
      <c r="R313" s="181">
        <f>Q313*H313</f>
        <v>0</v>
      </c>
      <c r="S313" s="181">
        <v>0</v>
      </c>
      <c r="T313" s="182">
        <f>S313*H313</f>
        <v>0</v>
      </c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R313" s="183" t="s">
        <v>193</v>
      </c>
      <c r="AT313" s="183" t="s">
        <v>147</v>
      </c>
      <c r="AU313" s="183" t="s">
        <v>86</v>
      </c>
      <c r="AY313" s="18" t="s">
        <v>144</v>
      </c>
      <c r="BE313" s="184">
        <f>IF(N313="základní",J313,0)</f>
        <v>0</v>
      </c>
      <c r="BF313" s="184">
        <f>IF(N313="snížená",J313,0)</f>
        <v>0</v>
      </c>
      <c r="BG313" s="184">
        <f>IF(N313="zákl. přenesená",J313,0)</f>
        <v>0</v>
      </c>
      <c r="BH313" s="184">
        <f>IF(N313="sníž. přenesená",J313,0)</f>
        <v>0</v>
      </c>
      <c r="BI313" s="184">
        <f>IF(N313="nulová",J313,0)</f>
        <v>0</v>
      </c>
      <c r="BJ313" s="18" t="s">
        <v>8</v>
      </c>
      <c r="BK313" s="184">
        <f>ROUND(I313*H313,0)</f>
        <v>0</v>
      </c>
      <c r="BL313" s="18" t="s">
        <v>193</v>
      </c>
      <c r="BM313" s="183" t="s">
        <v>487</v>
      </c>
    </row>
    <row r="314" s="2" customFormat="1" ht="33" customHeight="1">
      <c r="A314" s="37"/>
      <c r="B314" s="171"/>
      <c r="C314" s="172" t="s">
        <v>488</v>
      </c>
      <c r="D314" s="172" t="s">
        <v>147</v>
      </c>
      <c r="E314" s="173" t="s">
        <v>489</v>
      </c>
      <c r="F314" s="174" t="s">
        <v>490</v>
      </c>
      <c r="G314" s="175" t="s">
        <v>198</v>
      </c>
      <c r="H314" s="176">
        <v>0.002</v>
      </c>
      <c r="I314" s="177"/>
      <c r="J314" s="178">
        <f>ROUND(I314*H314,0)</f>
        <v>0</v>
      </c>
      <c r="K314" s="174" t="s">
        <v>151</v>
      </c>
      <c r="L314" s="38"/>
      <c r="M314" s="179" t="s">
        <v>1</v>
      </c>
      <c r="N314" s="180" t="s">
        <v>42</v>
      </c>
      <c r="O314" s="76"/>
      <c r="P314" s="181">
        <f>O314*H314</f>
        <v>0</v>
      </c>
      <c r="Q314" s="181">
        <v>0</v>
      </c>
      <c r="R314" s="181">
        <f>Q314*H314</f>
        <v>0</v>
      </c>
      <c r="S314" s="181">
        <v>0</v>
      </c>
      <c r="T314" s="182">
        <f>S314*H314</f>
        <v>0</v>
      </c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R314" s="183" t="s">
        <v>193</v>
      </c>
      <c r="AT314" s="183" t="s">
        <v>147</v>
      </c>
      <c r="AU314" s="183" t="s">
        <v>86</v>
      </c>
      <c r="AY314" s="18" t="s">
        <v>144</v>
      </c>
      <c r="BE314" s="184">
        <f>IF(N314="základní",J314,0)</f>
        <v>0</v>
      </c>
      <c r="BF314" s="184">
        <f>IF(N314="snížená",J314,0)</f>
        <v>0</v>
      </c>
      <c r="BG314" s="184">
        <f>IF(N314="zákl. přenesená",J314,0)</f>
        <v>0</v>
      </c>
      <c r="BH314" s="184">
        <f>IF(N314="sníž. přenesená",J314,0)</f>
        <v>0</v>
      </c>
      <c r="BI314" s="184">
        <f>IF(N314="nulová",J314,0)</f>
        <v>0</v>
      </c>
      <c r="BJ314" s="18" t="s">
        <v>8</v>
      </c>
      <c r="BK314" s="184">
        <f>ROUND(I314*H314,0)</f>
        <v>0</v>
      </c>
      <c r="BL314" s="18" t="s">
        <v>193</v>
      </c>
      <c r="BM314" s="183" t="s">
        <v>491</v>
      </c>
    </row>
    <row r="315" s="12" customFormat="1" ht="22.8" customHeight="1">
      <c r="A315" s="12"/>
      <c r="B315" s="158"/>
      <c r="C315" s="12"/>
      <c r="D315" s="159" t="s">
        <v>76</v>
      </c>
      <c r="E315" s="169" t="s">
        <v>492</v>
      </c>
      <c r="F315" s="169" t="s">
        <v>493</v>
      </c>
      <c r="G315" s="12"/>
      <c r="H315" s="12"/>
      <c r="I315" s="161"/>
      <c r="J315" s="170">
        <f>BK315</f>
        <v>0</v>
      </c>
      <c r="K315" s="12"/>
      <c r="L315" s="158"/>
      <c r="M315" s="163"/>
      <c r="N315" s="164"/>
      <c r="O315" s="164"/>
      <c r="P315" s="165">
        <f>SUM(P316:P347)</f>
        <v>0</v>
      </c>
      <c r="Q315" s="164"/>
      <c r="R315" s="165">
        <f>SUM(R316:R347)</f>
        <v>0.97053241480000008</v>
      </c>
      <c r="S315" s="164"/>
      <c r="T315" s="166">
        <f>SUM(T316:T347)</f>
        <v>1.0327027499999999</v>
      </c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R315" s="159" t="s">
        <v>86</v>
      </c>
      <c r="AT315" s="167" t="s">
        <v>76</v>
      </c>
      <c r="AU315" s="167" t="s">
        <v>8</v>
      </c>
      <c r="AY315" s="159" t="s">
        <v>144</v>
      </c>
      <c r="BK315" s="168">
        <f>SUM(BK316:BK347)</f>
        <v>0</v>
      </c>
    </row>
    <row r="316" s="2" customFormat="1" ht="24.15" customHeight="1">
      <c r="A316" s="37"/>
      <c r="B316" s="171"/>
      <c r="C316" s="172" t="s">
        <v>494</v>
      </c>
      <c r="D316" s="172" t="s">
        <v>147</v>
      </c>
      <c r="E316" s="173" t="s">
        <v>495</v>
      </c>
      <c r="F316" s="174" t="s">
        <v>496</v>
      </c>
      <c r="G316" s="175" t="s">
        <v>150</v>
      </c>
      <c r="H316" s="176">
        <v>26</v>
      </c>
      <c r="I316" s="177"/>
      <c r="J316" s="178">
        <f>ROUND(I316*H316,0)</f>
        <v>0</v>
      </c>
      <c r="K316" s="174" t="s">
        <v>151</v>
      </c>
      <c r="L316" s="38"/>
      <c r="M316" s="179" t="s">
        <v>1</v>
      </c>
      <c r="N316" s="180" t="s">
        <v>42</v>
      </c>
      <c r="O316" s="76"/>
      <c r="P316" s="181">
        <f>O316*H316</f>
        <v>0</v>
      </c>
      <c r="Q316" s="181">
        <v>0.024760500000000001</v>
      </c>
      <c r="R316" s="181">
        <f>Q316*H316</f>
        <v>0.64377300000000004</v>
      </c>
      <c r="S316" s="181">
        <v>0</v>
      </c>
      <c r="T316" s="182">
        <f>S316*H316</f>
        <v>0</v>
      </c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R316" s="183" t="s">
        <v>193</v>
      </c>
      <c r="AT316" s="183" t="s">
        <v>147</v>
      </c>
      <c r="AU316" s="183" t="s">
        <v>86</v>
      </c>
      <c r="AY316" s="18" t="s">
        <v>144</v>
      </c>
      <c r="BE316" s="184">
        <f>IF(N316="základní",J316,0)</f>
        <v>0</v>
      </c>
      <c r="BF316" s="184">
        <f>IF(N316="snížená",J316,0)</f>
        <v>0</v>
      </c>
      <c r="BG316" s="184">
        <f>IF(N316="zákl. přenesená",J316,0)</f>
        <v>0</v>
      </c>
      <c r="BH316" s="184">
        <f>IF(N316="sníž. přenesená",J316,0)</f>
        <v>0</v>
      </c>
      <c r="BI316" s="184">
        <f>IF(N316="nulová",J316,0)</f>
        <v>0</v>
      </c>
      <c r="BJ316" s="18" t="s">
        <v>8</v>
      </c>
      <c r="BK316" s="184">
        <f>ROUND(I316*H316,0)</f>
        <v>0</v>
      </c>
      <c r="BL316" s="18" t="s">
        <v>193</v>
      </c>
      <c r="BM316" s="183" t="s">
        <v>497</v>
      </c>
    </row>
    <row r="317" s="13" customFormat="1">
      <c r="A317" s="13"/>
      <c r="B317" s="185"/>
      <c r="C317" s="13"/>
      <c r="D317" s="186" t="s">
        <v>154</v>
      </c>
      <c r="E317" s="187" t="s">
        <v>1</v>
      </c>
      <c r="F317" s="188" t="s">
        <v>498</v>
      </c>
      <c r="G317" s="13"/>
      <c r="H317" s="189">
        <v>10.4</v>
      </c>
      <c r="I317" s="190"/>
      <c r="J317" s="13"/>
      <c r="K317" s="13"/>
      <c r="L317" s="185"/>
      <c r="M317" s="191"/>
      <c r="N317" s="192"/>
      <c r="O317" s="192"/>
      <c r="P317" s="192"/>
      <c r="Q317" s="192"/>
      <c r="R317" s="192"/>
      <c r="S317" s="192"/>
      <c r="T317" s="19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187" t="s">
        <v>154</v>
      </c>
      <c r="AU317" s="187" t="s">
        <v>86</v>
      </c>
      <c r="AV317" s="13" t="s">
        <v>86</v>
      </c>
      <c r="AW317" s="13" t="s">
        <v>33</v>
      </c>
      <c r="AX317" s="13" t="s">
        <v>77</v>
      </c>
      <c r="AY317" s="187" t="s">
        <v>144</v>
      </c>
    </row>
    <row r="318" s="13" customFormat="1">
      <c r="A318" s="13"/>
      <c r="B318" s="185"/>
      <c r="C318" s="13"/>
      <c r="D318" s="186" t="s">
        <v>154</v>
      </c>
      <c r="E318" s="187" t="s">
        <v>1</v>
      </c>
      <c r="F318" s="188" t="s">
        <v>499</v>
      </c>
      <c r="G318" s="13"/>
      <c r="H318" s="189">
        <v>15.6</v>
      </c>
      <c r="I318" s="190"/>
      <c r="J318" s="13"/>
      <c r="K318" s="13"/>
      <c r="L318" s="185"/>
      <c r="M318" s="191"/>
      <c r="N318" s="192"/>
      <c r="O318" s="192"/>
      <c r="P318" s="192"/>
      <c r="Q318" s="192"/>
      <c r="R318" s="192"/>
      <c r="S318" s="192"/>
      <c r="T318" s="19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187" t="s">
        <v>154</v>
      </c>
      <c r="AU318" s="187" t="s">
        <v>86</v>
      </c>
      <c r="AV318" s="13" t="s">
        <v>86</v>
      </c>
      <c r="AW318" s="13" t="s">
        <v>33</v>
      </c>
      <c r="AX318" s="13" t="s">
        <v>77</v>
      </c>
      <c r="AY318" s="187" t="s">
        <v>144</v>
      </c>
    </row>
    <row r="319" s="14" customFormat="1">
      <c r="A319" s="14"/>
      <c r="B319" s="194"/>
      <c r="C319" s="14"/>
      <c r="D319" s="186" t="s">
        <v>154</v>
      </c>
      <c r="E319" s="195" t="s">
        <v>1</v>
      </c>
      <c r="F319" s="196" t="s">
        <v>500</v>
      </c>
      <c r="G319" s="14"/>
      <c r="H319" s="197">
        <v>26</v>
      </c>
      <c r="I319" s="198"/>
      <c r="J319" s="14"/>
      <c r="K319" s="14"/>
      <c r="L319" s="194"/>
      <c r="M319" s="199"/>
      <c r="N319" s="200"/>
      <c r="O319" s="200"/>
      <c r="P319" s="200"/>
      <c r="Q319" s="200"/>
      <c r="R319" s="200"/>
      <c r="S319" s="200"/>
      <c r="T319" s="201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195" t="s">
        <v>154</v>
      </c>
      <c r="AU319" s="195" t="s">
        <v>86</v>
      </c>
      <c r="AV319" s="14" t="s">
        <v>145</v>
      </c>
      <c r="AW319" s="14" t="s">
        <v>33</v>
      </c>
      <c r="AX319" s="14" t="s">
        <v>8</v>
      </c>
      <c r="AY319" s="195" t="s">
        <v>144</v>
      </c>
    </row>
    <row r="320" s="2" customFormat="1" ht="24.15" customHeight="1">
      <c r="A320" s="37"/>
      <c r="B320" s="171"/>
      <c r="C320" s="172" t="s">
        <v>501</v>
      </c>
      <c r="D320" s="172" t="s">
        <v>147</v>
      </c>
      <c r="E320" s="173" t="s">
        <v>502</v>
      </c>
      <c r="F320" s="174" t="s">
        <v>503</v>
      </c>
      <c r="G320" s="175" t="s">
        <v>150</v>
      </c>
      <c r="H320" s="176">
        <v>26</v>
      </c>
      <c r="I320" s="177"/>
      <c r="J320" s="178">
        <f>ROUND(I320*H320,0)</f>
        <v>0</v>
      </c>
      <c r="K320" s="174" t="s">
        <v>151</v>
      </c>
      <c r="L320" s="38"/>
      <c r="M320" s="179" t="s">
        <v>1</v>
      </c>
      <c r="N320" s="180" t="s">
        <v>42</v>
      </c>
      <c r="O320" s="76"/>
      <c r="P320" s="181">
        <f>O320*H320</f>
        <v>0</v>
      </c>
      <c r="Q320" s="181">
        <v>0</v>
      </c>
      <c r="R320" s="181">
        <f>Q320*H320</f>
        <v>0</v>
      </c>
      <c r="S320" s="181">
        <v>0.03175</v>
      </c>
      <c r="T320" s="182">
        <f>S320*H320</f>
        <v>0.82550000000000001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183" t="s">
        <v>193</v>
      </c>
      <c r="AT320" s="183" t="s">
        <v>147</v>
      </c>
      <c r="AU320" s="183" t="s">
        <v>86</v>
      </c>
      <c r="AY320" s="18" t="s">
        <v>144</v>
      </c>
      <c r="BE320" s="184">
        <f>IF(N320="základní",J320,0)</f>
        <v>0</v>
      </c>
      <c r="BF320" s="184">
        <f>IF(N320="snížená",J320,0)</f>
        <v>0</v>
      </c>
      <c r="BG320" s="184">
        <f>IF(N320="zákl. přenesená",J320,0)</f>
        <v>0</v>
      </c>
      <c r="BH320" s="184">
        <f>IF(N320="sníž. přenesená",J320,0)</f>
        <v>0</v>
      </c>
      <c r="BI320" s="184">
        <f>IF(N320="nulová",J320,0)</f>
        <v>0</v>
      </c>
      <c r="BJ320" s="18" t="s">
        <v>8</v>
      </c>
      <c r="BK320" s="184">
        <f>ROUND(I320*H320,0)</f>
        <v>0</v>
      </c>
      <c r="BL320" s="18" t="s">
        <v>193</v>
      </c>
      <c r="BM320" s="183" t="s">
        <v>504</v>
      </c>
    </row>
    <row r="321" s="13" customFormat="1">
      <c r="A321" s="13"/>
      <c r="B321" s="185"/>
      <c r="C321" s="13"/>
      <c r="D321" s="186" t="s">
        <v>154</v>
      </c>
      <c r="E321" s="187" t="s">
        <v>1</v>
      </c>
      <c r="F321" s="188" t="s">
        <v>498</v>
      </c>
      <c r="G321" s="13"/>
      <c r="H321" s="189">
        <v>10.4</v>
      </c>
      <c r="I321" s="190"/>
      <c r="J321" s="13"/>
      <c r="K321" s="13"/>
      <c r="L321" s="185"/>
      <c r="M321" s="191"/>
      <c r="N321" s="192"/>
      <c r="O321" s="192"/>
      <c r="P321" s="192"/>
      <c r="Q321" s="192"/>
      <c r="R321" s="192"/>
      <c r="S321" s="192"/>
      <c r="T321" s="19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187" t="s">
        <v>154</v>
      </c>
      <c r="AU321" s="187" t="s">
        <v>86</v>
      </c>
      <c r="AV321" s="13" t="s">
        <v>86</v>
      </c>
      <c r="AW321" s="13" t="s">
        <v>33</v>
      </c>
      <c r="AX321" s="13" t="s">
        <v>77</v>
      </c>
      <c r="AY321" s="187" t="s">
        <v>144</v>
      </c>
    </row>
    <row r="322" s="13" customFormat="1">
      <c r="A322" s="13"/>
      <c r="B322" s="185"/>
      <c r="C322" s="13"/>
      <c r="D322" s="186" t="s">
        <v>154</v>
      </c>
      <c r="E322" s="187" t="s">
        <v>1</v>
      </c>
      <c r="F322" s="188" t="s">
        <v>499</v>
      </c>
      <c r="G322" s="13"/>
      <c r="H322" s="189">
        <v>15.6</v>
      </c>
      <c r="I322" s="190"/>
      <c r="J322" s="13"/>
      <c r="K322" s="13"/>
      <c r="L322" s="185"/>
      <c r="M322" s="191"/>
      <c r="N322" s="192"/>
      <c r="O322" s="192"/>
      <c r="P322" s="192"/>
      <c r="Q322" s="192"/>
      <c r="R322" s="192"/>
      <c r="S322" s="192"/>
      <c r="T322" s="19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187" t="s">
        <v>154</v>
      </c>
      <c r="AU322" s="187" t="s">
        <v>86</v>
      </c>
      <c r="AV322" s="13" t="s">
        <v>86</v>
      </c>
      <c r="AW322" s="13" t="s">
        <v>33</v>
      </c>
      <c r="AX322" s="13" t="s">
        <v>77</v>
      </c>
      <c r="AY322" s="187" t="s">
        <v>144</v>
      </c>
    </row>
    <row r="323" s="14" customFormat="1">
      <c r="A323" s="14"/>
      <c r="B323" s="194"/>
      <c r="C323" s="14"/>
      <c r="D323" s="186" t="s">
        <v>154</v>
      </c>
      <c r="E323" s="195" t="s">
        <v>1</v>
      </c>
      <c r="F323" s="196" t="s">
        <v>500</v>
      </c>
      <c r="G323" s="14"/>
      <c r="H323" s="197">
        <v>26</v>
      </c>
      <c r="I323" s="198"/>
      <c r="J323" s="14"/>
      <c r="K323" s="14"/>
      <c r="L323" s="194"/>
      <c r="M323" s="199"/>
      <c r="N323" s="200"/>
      <c r="O323" s="200"/>
      <c r="P323" s="200"/>
      <c r="Q323" s="200"/>
      <c r="R323" s="200"/>
      <c r="S323" s="200"/>
      <c r="T323" s="201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195" t="s">
        <v>154</v>
      </c>
      <c r="AU323" s="195" t="s">
        <v>86</v>
      </c>
      <c r="AV323" s="14" t="s">
        <v>145</v>
      </c>
      <c r="AW323" s="14" t="s">
        <v>33</v>
      </c>
      <c r="AX323" s="14" t="s">
        <v>8</v>
      </c>
      <c r="AY323" s="195" t="s">
        <v>144</v>
      </c>
    </row>
    <row r="324" s="2" customFormat="1" ht="24.15" customHeight="1">
      <c r="A324" s="37"/>
      <c r="B324" s="171"/>
      <c r="C324" s="172" t="s">
        <v>505</v>
      </c>
      <c r="D324" s="172" t="s">
        <v>147</v>
      </c>
      <c r="E324" s="173" t="s">
        <v>506</v>
      </c>
      <c r="F324" s="174" t="s">
        <v>507</v>
      </c>
      <c r="G324" s="175" t="s">
        <v>150</v>
      </c>
      <c r="H324" s="176">
        <v>18.234999999999999</v>
      </c>
      <c r="I324" s="177"/>
      <c r="J324" s="178">
        <f>ROUND(I324*H324,0)</f>
        <v>0</v>
      </c>
      <c r="K324" s="174" t="s">
        <v>151</v>
      </c>
      <c r="L324" s="38"/>
      <c r="M324" s="179" t="s">
        <v>1</v>
      </c>
      <c r="N324" s="180" t="s">
        <v>42</v>
      </c>
      <c r="O324" s="76"/>
      <c r="P324" s="181">
        <f>O324*H324</f>
        <v>0</v>
      </c>
      <c r="Q324" s="181">
        <v>0</v>
      </c>
      <c r="R324" s="181">
        <f>Q324*H324</f>
        <v>0</v>
      </c>
      <c r="S324" s="181">
        <v>0.01065</v>
      </c>
      <c r="T324" s="182">
        <f>S324*H324</f>
        <v>0.19420274999999998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183" t="s">
        <v>193</v>
      </c>
      <c r="AT324" s="183" t="s">
        <v>147</v>
      </c>
      <c r="AU324" s="183" t="s">
        <v>86</v>
      </c>
      <c r="AY324" s="18" t="s">
        <v>144</v>
      </c>
      <c r="BE324" s="184">
        <f>IF(N324="základní",J324,0)</f>
        <v>0</v>
      </c>
      <c r="BF324" s="184">
        <f>IF(N324="snížená",J324,0)</f>
        <v>0</v>
      </c>
      <c r="BG324" s="184">
        <f>IF(N324="zákl. přenesená",J324,0)</f>
        <v>0</v>
      </c>
      <c r="BH324" s="184">
        <f>IF(N324="sníž. přenesená",J324,0)</f>
        <v>0</v>
      </c>
      <c r="BI324" s="184">
        <f>IF(N324="nulová",J324,0)</f>
        <v>0</v>
      </c>
      <c r="BJ324" s="18" t="s">
        <v>8</v>
      </c>
      <c r="BK324" s="184">
        <f>ROUND(I324*H324,0)</f>
        <v>0</v>
      </c>
      <c r="BL324" s="18" t="s">
        <v>193</v>
      </c>
      <c r="BM324" s="183" t="s">
        <v>508</v>
      </c>
    </row>
    <row r="325" s="13" customFormat="1">
      <c r="A325" s="13"/>
      <c r="B325" s="185"/>
      <c r="C325" s="13"/>
      <c r="D325" s="186" t="s">
        <v>154</v>
      </c>
      <c r="E325" s="187" t="s">
        <v>1</v>
      </c>
      <c r="F325" s="188" t="s">
        <v>95</v>
      </c>
      <c r="G325" s="13"/>
      <c r="H325" s="189">
        <v>18.234999999999999</v>
      </c>
      <c r="I325" s="190"/>
      <c r="J325" s="13"/>
      <c r="K325" s="13"/>
      <c r="L325" s="185"/>
      <c r="M325" s="191"/>
      <c r="N325" s="192"/>
      <c r="O325" s="192"/>
      <c r="P325" s="192"/>
      <c r="Q325" s="192"/>
      <c r="R325" s="192"/>
      <c r="S325" s="192"/>
      <c r="T325" s="19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187" t="s">
        <v>154</v>
      </c>
      <c r="AU325" s="187" t="s">
        <v>86</v>
      </c>
      <c r="AV325" s="13" t="s">
        <v>86</v>
      </c>
      <c r="AW325" s="13" t="s">
        <v>33</v>
      </c>
      <c r="AX325" s="13" t="s">
        <v>8</v>
      </c>
      <c r="AY325" s="187" t="s">
        <v>144</v>
      </c>
    </row>
    <row r="326" s="2" customFormat="1" ht="24.15" customHeight="1">
      <c r="A326" s="37"/>
      <c r="B326" s="171"/>
      <c r="C326" s="172" t="s">
        <v>509</v>
      </c>
      <c r="D326" s="172" t="s">
        <v>147</v>
      </c>
      <c r="E326" s="173" t="s">
        <v>510</v>
      </c>
      <c r="F326" s="174" t="s">
        <v>511</v>
      </c>
      <c r="G326" s="175" t="s">
        <v>231</v>
      </c>
      <c r="H326" s="176">
        <v>1</v>
      </c>
      <c r="I326" s="177"/>
      <c r="J326" s="178">
        <f>ROUND(I326*H326,0)</f>
        <v>0</v>
      </c>
      <c r="K326" s="174" t="s">
        <v>151</v>
      </c>
      <c r="L326" s="38"/>
      <c r="M326" s="179" t="s">
        <v>1</v>
      </c>
      <c r="N326" s="180" t="s">
        <v>42</v>
      </c>
      <c r="O326" s="76"/>
      <c r="P326" s="181">
        <f>O326*H326</f>
        <v>0</v>
      </c>
      <c r="Q326" s="181">
        <v>0</v>
      </c>
      <c r="R326" s="181">
        <f>Q326*H326</f>
        <v>0</v>
      </c>
      <c r="S326" s="181">
        <v>0.0060000000000000001</v>
      </c>
      <c r="T326" s="182">
        <f>S326*H326</f>
        <v>0.0060000000000000001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183" t="s">
        <v>193</v>
      </c>
      <c r="AT326" s="183" t="s">
        <v>147</v>
      </c>
      <c r="AU326" s="183" t="s">
        <v>86</v>
      </c>
      <c r="AY326" s="18" t="s">
        <v>144</v>
      </c>
      <c r="BE326" s="184">
        <f>IF(N326="základní",J326,0)</f>
        <v>0</v>
      </c>
      <c r="BF326" s="184">
        <f>IF(N326="snížená",J326,0)</f>
        <v>0</v>
      </c>
      <c r="BG326" s="184">
        <f>IF(N326="zákl. přenesená",J326,0)</f>
        <v>0</v>
      </c>
      <c r="BH326" s="184">
        <f>IF(N326="sníž. přenesená",J326,0)</f>
        <v>0</v>
      </c>
      <c r="BI326" s="184">
        <f>IF(N326="nulová",J326,0)</f>
        <v>0</v>
      </c>
      <c r="BJ326" s="18" t="s">
        <v>8</v>
      </c>
      <c r="BK326" s="184">
        <f>ROUND(I326*H326,0)</f>
        <v>0</v>
      </c>
      <c r="BL326" s="18" t="s">
        <v>193</v>
      </c>
      <c r="BM326" s="183" t="s">
        <v>512</v>
      </c>
    </row>
    <row r="327" s="13" customFormat="1">
      <c r="A327" s="13"/>
      <c r="B327" s="185"/>
      <c r="C327" s="13"/>
      <c r="D327" s="186" t="s">
        <v>154</v>
      </c>
      <c r="E327" s="187" t="s">
        <v>1</v>
      </c>
      <c r="F327" s="188" t="s">
        <v>513</v>
      </c>
      <c r="G327" s="13"/>
      <c r="H327" s="189">
        <v>1</v>
      </c>
      <c r="I327" s="190"/>
      <c r="J327" s="13"/>
      <c r="K327" s="13"/>
      <c r="L327" s="185"/>
      <c r="M327" s="191"/>
      <c r="N327" s="192"/>
      <c r="O327" s="192"/>
      <c r="P327" s="192"/>
      <c r="Q327" s="192"/>
      <c r="R327" s="192"/>
      <c r="S327" s="192"/>
      <c r="T327" s="19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187" t="s">
        <v>154</v>
      </c>
      <c r="AU327" s="187" t="s">
        <v>86</v>
      </c>
      <c r="AV327" s="13" t="s">
        <v>86</v>
      </c>
      <c r="AW327" s="13" t="s">
        <v>33</v>
      </c>
      <c r="AX327" s="13" t="s">
        <v>8</v>
      </c>
      <c r="AY327" s="187" t="s">
        <v>144</v>
      </c>
    </row>
    <row r="328" s="2" customFormat="1" ht="24.15" customHeight="1">
      <c r="A328" s="37"/>
      <c r="B328" s="171"/>
      <c r="C328" s="172" t="s">
        <v>514</v>
      </c>
      <c r="D328" s="172" t="s">
        <v>147</v>
      </c>
      <c r="E328" s="173" t="s">
        <v>515</v>
      </c>
      <c r="F328" s="174" t="s">
        <v>516</v>
      </c>
      <c r="G328" s="175" t="s">
        <v>231</v>
      </c>
      <c r="H328" s="176">
        <v>1</v>
      </c>
      <c r="I328" s="177"/>
      <c r="J328" s="178">
        <f>ROUND(I328*H328,0)</f>
        <v>0</v>
      </c>
      <c r="K328" s="174" t="s">
        <v>151</v>
      </c>
      <c r="L328" s="38"/>
      <c r="M328" s="179" t="s">
        <v>1</v>
      </c>
      <c r="N328" s="180" t="s">
        <v>42</v>
      </c>
      <c r="O328" s="76"/>
      <c r="P328" s="181">
        <f>O328*H328</f>
        <v>0</v>
      </c>
      <c r="Q328" s="181">
        <v>0</v>
      </c>
      <c r="R328" s="181">
        <f>Q328*H328</f>
        <v>0</v>
      </c>
      <c r="S328" s="181">
        <v>0.0070000000000000001</v>
      </c>
      <c r="T328" s="182">
        <f>S328*H328</f>
        <v>0.0070000000000000001</v>
      </c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R328" s="183" t="s">
        <v>193</v>
      </c>
      <c r="AT328" s="183" t="s">
        <v>147</v>
      </c>
      <c r="AU328" s="183" t="s">
        <v>86</v>
      </c>
      <c r="AY328" s="18" t="s">
        <v>144</v>
      </c>
      <c r="BE328" s="184">
        <f>IF(N328="základní",J328,0)</f>
        <v>0</v>
      </c>
      <c r="BF328" s="184">
        <f>IF(N328="snížená",J328,0)</f>
        <v>0</v>
      </c>
      <c r="BG328" s="184">
        <f>IF(N328="zákl. přenesená",J328,0)</f>
        <v>0</v>
      </c>
      <c r="BH328" s="184">
        <f>IF(N328="sníž. přenesená",J328,0)</f>
        <v>0</v>
      </c>
      <c r="BI328" s="184">
        <f>IF(N328="nulová",J328,0)</f>
        <v>0</v>
      </c>
      <c r="BJ328" s="18" t="s">
        <v>8</v>
      </c>
      <c r="BK328" s="184">
        <f>ROUND(I328*H328,0)</f>
        <v>0</v>
      </c>
      <c r="BL328" s="18" t="s">
        <v>193</v>
      </c>
      <c r="BM328" s="183" t="s">
        <v>517</v>
      </c>
    </row>
    <row r="329" s="13" customFormat="1">
      <c r="A329" s="13"/>
      <c r="B329" s="185"/>
      <c r="C329" s="13"/>
      <c r="D329" s="186" t="s">
        <v>154</v>
      </c>
      <c r="E329" s="187" t="s">
        <v>1</v>
      </c>
      <c r="F329" s="188" t="s">
        <v>513</v>
      </c>
      <c r="G329" s="13"/>
      <c r="H329" s="189">
        <v>1</v>
      </c>
      <c r="I329" s="190"/>
      <c r="J329" s="13"/>
      <c r="K329" s="13"/>
      <c r="L329" s="185"/>
      <c r="M329" s="191"/>
      <c r="N329" s="192"/>
      <c r="O329" s="192"/>
      <c r="P329" s="192"/>
      <c r="Q329" s="192"/>
      <c r="R329" s="192"/>
      <c r="S329" s="192"/>
      <c r="T329" s="19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187" t="s">
        <v>154</v>
      </c>
      <c r="AU329" s="187" t="s">
        <v>86</v>
      </c>
      <c r="AV329" s="13" t="s">
        <v>86</v>
      </c>
      <c r="AW329" s="13" t="s">
        <v>33</v>
      </c>
      <c r="AX329" s="13" t="s">
        <v>8</v>
      </c>
      <c r="AY329" s="187" t="s">
        <v>144</v>
      </c>
    </row>
    <row r="330" s="2" customFormat="1" ht="33" customHeight="1">
      <c r="A330" s="37"/>
      <c r="B330" s="171"/>
      <c r="C330" s="172" t="s">
        <v>518</v>
      </c>
      <c r="D330" s="172" t="s">
        <v>147</v>
      </c>
      <c r="E330" s="173" t="s">
        <v>519</v>
      </c>
      <c r="F330" s="174" t="s">
        <v>520</v>
      </c>
      <c r="G330" s="175" t="s">
        <v>231</v>
      </c>
      <c r="H330" s="176">
        <v>1</v>
      </c>
      <c r="I330" s="177"/>
      <c r="J330" s="178">
        <f>ROUND(I330*H330,0)</f>
        <v>0</v>
      </c>
      <c r="K330" s="174" t="s">
        <v>151</v>
      </c>
      <c r="L330" s="38"/>
      <c r="M330" s="179" t="s">
        <v>1</v>
      </c>
      <c r="N330" s="180" t="s">
        <v>42</v>
      </c>
      <c r="O330" s="76"/>
      <c r="P330" s="181">
        <f>O330*H330</f>
        <v>0</v>
      </c>
      <c r="Q330" s="181">
        <v>0.00027320000000000003</v>
      </c>
      <c r="R330" s="181">
        <f>Q330*H330</f>
        <v>0.00027320000000000003</v>
      </c>
      <c r="S330" s="181">
        <v>0</v>
      </c>
      <c r="T330" s="182">
        <f>S330*H330</f>
        <v>0</v>
      </c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R330" s="183" t="s">
        <v>193</v>
      </c>
      <c r="AT330" s="183" t="s">
        <v>147</v>
      </c>
      <c r="AU330" s="183" t="s">
        <v>86</v>
      </c>
      <c r="AY330" s="18" t="s">
        <v>144</v>
      </c>
      <c r="BE330" s="184">
        <f>IF(N330="základní",J330,0)</f>
        <v>0</v>
      </c>
      <c r="BF330" s="184">
        <f>IF(N330="snížená",J330,0)</f>
        <v>0</v>
      </c>
      <c r="BG330" s="184">
        <f>IF(N330="zákl. přenesená",J330,0)</f>
        <v>0</v>
      </c>
      <c r="BH330" s="184">
        <f>IF(N330="sníž. přenesená",J330,0)</f>
        <v>0</v>
      </c>
      <c r="BI330" s="184">
        <f>IF(N330="nulová",J330,0)</f>
        <v>0</v>
      </c>
      <c r="BJ330" s="18" t="s">
        <v>8</v>
      </c>
      <c r="BK330" s="184">
        <f>ROUND(I330*H330,0)</f>
        <v>0</v>
      </c>
      <c r="BL330" s="18" t="s">
        <v>193</v>
      </c>
      <c r="BM330" s="183" t="s">
        <v>521</v>
      </c>
    </row>
    <row r="331" s="13" customFormat="1">
      <c r="A331" s="13"/>
      <c r="B331" s="185"/>
      <c r="C331" s="13"/>
      <c r="D331" s="186" t="s">
        <v>154</v>
      </c>
      <c r="E331" s="187" t="s">
        <v>1</v>
      </c>
      <c r="F331" s="188" t="s">
        <v>513</v>
      </c>
      <c r="G331" s="13"/>
      <c r="H331" s="189">
        <v>1</v>
      </c>
      <c r="I331" s="190"/>
      <c r="J331" s="13"/>
      <c r="K331" s="13"/>
      <c r="L331" s="185"/>
      <c r="M331" s="191"/>
      <c r="N331" s="192"/>
      <c r="O331" s="192"/>
      <c r="P331" s="192"/>
      <c r="Q331" s="192"/>
      <c r="R331" s="192"/>
      <c r="S331" s="192"/>
      <c r="T331" s="19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187" t="s">
        <v>154</v>
      </c>
      <c r="AU331" s="187" t="s">
        <v>86</v>
      </c>
      <c r="AV331" s="13" t="s">
        <v>86</v>
      </c>
      <c r="AW331" s="13" t="s">
        <v>33</v>
      </c>
      <c r="AX331" s="13" t="s">
        <v>8</v>
      </c>
      <c r="AY331" s="187" t="s">
        <v>144</v>
      </c>
    </row>
    <row r="332" s="2" customFormat="1" ht="24.15" customHeight="1">
      <c r="A332" s="37"/>
      <c r="B332" s="171"/>
      <c r="C332" s="202" t="s">
        <v>522</v>
      </c>
      <c r="D332" s="202" t="s">
        <v>251</v>
      </c>
      <c r="E332" s="203" t="s">
        <v>523</v>
      </c>
      <c r="F332" s="204" t="s">
        <v>524</v>
      </c>
      <c r="G332" s="205" t="s">
        <v>231</v>
      </c>
      <c r="H332" s="206">
        <v>1</v>
      </c>
      <c r="I332" s="207"/>
      <c r="J332" s="208">
        <f>ROUND(I332*H332,0)</f>
        <v>0</v>
      </c>
      <c r="K332" s="204" t="s">
        <v>151</v>
      </c>
      <c r="L332" s="209"/>
      <c r="M332" s="210" t="s">
        <v>1</v>
      </c>
      <c r="N332" s="211" t="s">
        <v>42</v>
      </c>
      <c r="O332" s="76"/>
      <c r="P332" s="181">
        <f>O332*H332</f>
        <v>0</v>
      </c>
      <c r="Q332" s="181">
        <v>0.0047000000000000002</v>
      </c>
      <c r="R332" s="181">
        <f>Q332*H332</f>
        <v>0.0047000000000000002</v>
      </c>
      <c r="S332" s="181">
        <v>0</v>
      </c>
      <c r="T332" s="182">
        <f>S332*H332</f>
        <v>0</v>
      </c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R332" s="183" t="s">
        <v>254</v>
      </c>
      <c r="AT332" s="183" t="s">
        <v>251</v>
      </c>
      <c r="AU332" s="183" t="s">
        <v>86</v>
      </c>
      <c r="AY332" s="18" t="s">
        <v>144</v>
      </c>
      <c r="BE332" s="184">
        <f>IF(N332="základní",J332,0)</f>
        <v>0</v>
      </c>
      <c r="BF332" s="184">
        <f>IF(N332="snížená",J332,0)</f>
        <v>0</v>
      </c>
      <c r="BG332" s="184">
        <f>IF(N332="zákl. přenesená",J332,0)</f>
        <v>0</v>
      </c>
      <c r="BH332" s="184">
        <f>IF(N332="sníž. přenesená",J332,0)</f>
        <v>0</v>
      </c>
      <c r="BI332" s="184">
        <f>IF(N332="nulová",J332,0)</f>
        <v>0</v>
      </c>
      <c r="BJ332" s="18" t="s">
        <v>8</v>
      </c>
      <c r="BK332" s="184">
        <f>ROUND(I332*H332,0)</f>
        <v>0</v>
      </c>
      <c r="BL332" s="18" t="s">
        <v>193</v>
      </c>
      <c r="BM332" s="183" t="s">
        <v>525</v>
      </c>
    </row>
    <row r="333" s="2" customFormat="1" ht="24.15" customHeight="1">
      <c r="A333" s="37"/>
      <c r="B333" s="171"/>
      <c r="C333" s="172" t="s">
        <v>526</v>
      </c>
      <c r="D333" s="172" t="s">
        <v>147</v>
      </c>
      <c r="E333" s="173" t="s">
        <v>527</v>
      </c>
      <c r="F333" s="174" t="s">
        <v>528</v>
      </c>
      <c r="G333" s="175" t="s">
        <v>231</v>
      </c>
      <c r="H333" s="176">
        <v>1</v>
      </c>
      <c r="I333" s="177"/>
      <c r="J333" s="178">
        <f>ROUND(I333*H333,0)</f>
        <v>0</v>
      </c>
      <c r="K333" s="174" t="s">
        <v>151</v>
      </c>
      <c r="L333" s="38"/>
      <c r="M333" s="179" t="s">
        <v>1</v>
      </c>
      <c r="N333" s="180" t="s">
        <v>42</v>
      </c>
      <c r="O333" s="76"/>
      <c r="P333" s="181">
        <f>O333*H333</f>
        <v>0</v>
      </c>
      <c r="Q333" s="181">
        <v>0.00027320000000000003</v>
      </c>
      <c r="R333" s="181">
        <f>Q333*H333</f>
        <v>0.00027320000000000003</v>
      </c>
      <c r="S333" s="181">
        <v>0</v>
      </c>
      <c r="T333" s="182">
        <f>S333*H333</f>
        <v>0</v>
      </c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R333" s="183" t="s">
        <v>193</v>
      </c>
      <c r="AT333" s="183" t="s">
        <v>147</v>
      </c>
      <c r="AU333" s="183" t="s">
        <v>86</v>
      </c>
      <c r="AY333" s="18" t="s">
        <v>144</v>
      </c>
      <c r="BE333" s="184">
        <f>IF(N333="základní",J333,0)</f>
        <v>0</v>
      </c>
      <c r="BF333" s="184">
        <f>IF(N333="snížená",J333,0)</f>
        <v>0</v>
      </c>
      <c r="BG333" s="184">
        <f>IF(N333="zákl. přenesená",J333,0)</f>
        <v>0</v>
      </c>
      <c r="BH333" s="184">
        <f>IF(N333="sníž. přenesená",J333,0)</f>
        <v>0</v>
      </c>
      <c r="BI333" s="184">
        <f>IF(N333="nulová",J333,0)</f>
        <v>0</v>
      </c>
      <c r="BJ333" s="18" t="s">
        <v>8</v>
      </c>
      <c r="BK333" s="184">
        <f>ROUND(I333*H333,0)</f>
        <v>0</v>
      </c>
      <c r="BL333" s="18" t="s">
        <v>193</v>
      </c>
      <c r="BM333" s="183" t="s">
        <v>529</v>
      </c>
    </row>
    <row r="334" s="13" customFormat="1">
      <c r="A334" s="13"/>
      <c r="B334" s="185"/>
      <c r="C334" s="13"/>
      <c r="D334" s="186" t="s">
        <v>154</v>
      </c>
      <c r="E334" s="187" t="s">
        <v>1</v>
      </c>
      <c r="F334" s="188" t="s">
        <v>513</v>
      </c>
      <c r="G334" s="13"/>
      <c r="H334" s="189">
        <v>1</v>
      </c>
      <c r="I334" s="190"/>
      <c r="J334" s="13"/>
      <c r="K334" s="13"/>
      <c r="L334" s="185"/>
      <c r="M334" s="191"/>
      <c r="N334" s="192"/>
      <c r="O334" s="192"/>
      <c r="P334" s="192"/>
      <c r="Q334" s="192"/>
      <c r="R334" s="192"/>
      <c r="S334" s="192"/>
      <c r="T334" s="19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187" t="s">
        <v>154</v>
      </c>
      <c r="AU334" s="187" t="s">
        <v>86</v>
      </c>
      <c r="AV334" s="13" t="s">
        <v>86</v>
      </c>
      <c r="AW334" s="13" t="s">
        <v>33</v>
      </c>
      <c r="AX334" s="13" t="s">
        <v>8</v>
      </c>
      <c r="AY334" s="187" t="s">
        <v>144</v>
      </c>
    </row>
    <row r="335" s="2" customFormat="1" ht="24.15" customHeight="1">
      <c r="A335" s="37"/>
      <c r="B335" s="171"/>
      <c r="C335" s="202" t="s">
        <v>530</v>
      </c>
      <c r="D335" s="202" t="s">
        <v>251</v>
      </c>
      <c r="E335" s="203" t="s">
        <v>523</v>
      </c>
      <c r="F335" s="204" t="s">
        <v>524</v>
      </c>
      <c r="G335" s="205" t="s">
        <v>231</v>
      </c>
      <c r="H335" s="206">
        <v>1</v>
      </c>
      <c r="I335" s="207"/>
      <c r="J335" s="208">
        <f>ROUND(I335*H335,0)</f>
        <v>0</v>
      </c>
      <c r="K335" s="204" t="s">
        <v>151</v>
      </c>
      <c r="L335" s="209"/>
      <c r="M335" s="210" t="s">
        <v>1</v>
      </c>
      <c r="N335" s="211" t="s">
        <v>42</v>
      </c>
      <c r="O335" s="76"/>
      <c r="P335" s="181">
        <f>O335*H335</f>
        <v>0</v>
      </c>
      <c r="Q335" s="181">
        <v>0.0047000000000000002</v>
      </c>
      <c r="R335" s="181">
        <f>Q335*H335</f>
        <v>0.0047000000000000002</v>
      </c>
      <c r="S335" s="181">
        <v>0</v>
      </c>
      <c r="T335" s="182">
        <f>S335*H335</f>
        <v>0</v>
      </c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R335" s="183" t="s">
        <v>254</v>
      </c>
      <c r="AT335" s="183" t="s">
        <v>251</v>
      </c>
      <c r="AU335" s="183" t="s">
        <v>86</v>
      </c>
      <c r="AY335" s="18" t="s">
        <v>144</v>
      </c>
      <c r="BE335" s="184">
        <f>IF(N335="základní",J335,0)</f>
        <v>0</v>
      </c>
      <c r="BF335" s="184">
        <f>IF(N335="snížená",J335,0)</f>
        <v>0</v>
      </c>
      <c r="BG335" s="184">
        <f>IF(N335="zákl. přenesená",J335,0)</f>
        <v>0</v>
      </c>
      <c r="BH335" s="184">
        <f>IF(N335="sníž. přenesená",J335,0)</f>
        <v>0</v>
      </c>
      <c r="BI335" s="184">
        <f>IF(N335="nulová",J335,0)</f>
        <v>0</v>
      </c>
      <c r="BJ335" s="18" t="s">
        <v>8</v>
      </c>
      <c r="BK335" s="184">
        <f>ROUND(I335*H335,0)</f>
        <v>0</v>
      </c>
      <c r="BL335" s="18" t="s">
        <v>193</v>
      </c>
      <c r="BM335" s="183" t="s">
        <v>531</v>
      </c>
    </row>
    <row r="336" s="2" customFormat="1" ht="24.15" customHeight="1">
      <c r="A336" s="37"/>
      <c r="B336" s="171"/>
      <c r="C336" s="172" t="s">
        <v>532</v>
      </c>
      <c r="D336" s="172" t="s">
        <v>147</v>
      </c>
      <c r="E336" s="173" t="s">
        <v>533</v>
      </c>
      <c r="F336" s="174" t="s">
        <v>534</v>
      </c>
      <c r="G336" s="175" t="s">
        <v>150</v>
      </c>
      <c r="H336" s="176">
        <v>6.3200000000000003</v>
      </c>
      <c r="I336" s="177"/>
      <c r="J336" s="178">
        <f>ROUND(I336*H336,0)</f>
        <v>0</v>
      </c>
      <c r="K336" s="174" t="s">
        <v>151</v>
      </c>
      <c r="L336" s="38"/>
      <c r="M336" s="179" t="s">
        <v>1</v>
      </c>
      <c r="N336" s="180" t="s">
        <v>42</v>
      </c>
      <c r="O336" s="76"/>
      <c r="P336" s="181">
        <f>O336*H336</f>
        <v>0</v>
      </c>
      <c r="Q336" s="181">
        <v>0.020120389999999998</v>
      </c>
      <c r="R336" s="181">
        <f>Q336*H336</f>
        <v>0.1271608648</v>
      </c>
      <c r="S336" s="181">
        <v>0</v>
      </c>
      <c r="T336" s="182">
        <f>S336*H336</f>
        <v>0</v>
      </c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R336" s="183" t="s">
        <v>193</v>
      </c>
      <c r="AT336" s="183" t="s">
        <v>147</v>
      </c>
      <c r="AU336" s="183" t="s">
        <v>86</v>
      </c>
      <c r="AY336" s="18" t="s">
        <v>144</v>
      </c>
      <c r="BE336" s="184">
        <f>IF(N336="základní",J336,0)</f>
        <v>0</v>
      </c>
      <c r="BF336" s="184">
        <f>IF(N336="snížená",J336,0)</f>
        <v>0</v>
      </c>
      <c r="BG336" s="184">
        <f>IF(N336="zákl. přenesená",J336,0)</f>
        <v>0</v>
      </c>
      <c r="BH336" s="184">
        <f>IF(N336="sníž. přenesená",J336,0)</f>
        <v>0</v>
      </c>
      <c r="BI336" s="184">
        <f>IF(N336="nulová",J336,0)</f>
        <v>0</v>
      </c>
      <c r="BJ336" s="18" t="s">
        <v>8</v>
      </c>
      <c r="BK336" s="184">
        <f>ROUND(I336*H336,0)</f>
        <v>0</v>
      </c>
      <c r="BL336" s="18" t="s">
        <v>193</v>
      </c>
      <c r="BM336" s="183" t="s">
        <v>535</v>
      </c>
    </row>
    <row r="337" s="13" customFormat="1">
      <c r="A337" s="13"/>
      <c r="B337" s="185"/>
      <c r="C337" s="13"/>
      <c r="D337" s="186" t="s">
        <v>154</v>
      </c>
      <c r="E337" s="187" t="s">
        <v>1</v>
      </c>
      <c r="F337" s="188" t="s">
        <v>536</v>
      </c>
      <c r="G337" s="13"/>
      <c r="H337" s="189">
        <v>2.9399999999999999</v>
      </c>
      <c r="I337" s="190"/>
      <c r="J337" s="13"/>
      <c r="K337" s="13"/>
      <c r="L337" s="185"/>
      <c r="M337" s="191"/>
      <c r="N337" s="192"/>
      <c r="O337" s="192"/>
      <c r="P337" s="192"/>
      <c r="Q337" s="192"/>
      <c r="R337" s="192"/>
      <c r="S337" s="192"/>
      <c r="T337" s="19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187" t="s">
        <v>154</v>
      </c>
      <c r="AU337" s="187" t="s">
        <v>86</v>
      </c>
      <c r="AV337" s="13" t="s">
        <v>86</v>
      </c>
      <c r="AW337" s="13" t="s">
        <v>33</v>
      </c>
      <c r="AX337" s="13" t="s">
        <v>77</v>
      </c>
      <c r="AY337" s="187" t="s">
        <v>144</v>
      </c>
    </row>
    <row r="338" s="13" customFormat="1">
      <c r="A338" s="13"/>
      <c r="B338" s="185"/>
      <c r="C338" s="13"/>
      <c r="D338" s="186" t="s">
        <v>154</v>
      </c>
      <c r="E338" s="187" t="s">
        <v>1</v>
      </c>
      <c r="F338" s="188" t="s">
        <v>537</v>
      </c>
      <c r="G338" s="13"/>
      <c r="H338" s="189">
        <v>3.3799999999999999</v>
      </c>
      <c r="I338" s="190"/>
      <c r="J338" s="13"/>
      <c r="K338" s="13"/>
      <c r="L338" s="185"/>
      <c r="M338" s="191"/>
      <c r="N338" s="192"/>
      <c r="O338" s="192"/>
      <c r="P338" s="192"/>
      <c r="Q338" s="192"/>
      <c r="R338" s="192"/>
      <c r="S338" s="192"/>
      <c r="T338" s="19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187" t="s">
        <v>154</v>
      </c>
      <c r="AU338" s="187" t="s">
        <v>86</v>
      </c>
      <c r="AV338" s="13" t="s">
        <v>86</v>
      </c>
      <c r="AW338" s="13" t="s">
        <v>33</v>
      </c>
      <c r="AX338" s="13" t="s">
        <v>77</v>
      </c>
      <c r="AY338" s="187" t="s">
        <v>144</v>
      </c>
    </row>
    <row r="339" s="14" customFormat="1">
      <c r="A339" s="14"/>
      <c r="B339" s="194"/>
      <c r="C339" s="14"/>
      <c r="D339" s="186" t="s">
        <v>154</v>
      </c>
      <c r="E339" s="195" t="s">
        <v>1</v>
      </c>
      <c r="F339" s="196" t="s">
        <v>181</v>
      </c>
      <c r="G339" s="14"/>
      <c r="H339" s="197">
        <v>6.3200000000000003</v>
      </c>
      <c r="I339" s="198"/>
      <c r="J339" s="14"/>
      <c r="K339" s="14"/>
      <c r="L339" s="194"/>
      <c r="M339" s="199"/>
      <c r="N339" s="200"/>
      <c r="O339" s="200"/>
      <c r="P339" s="200"/>
      <c r="Q339" s="200"/>
      <c r="R339" s="200"/>
      <c r="S339" s="200"/>
      <c r="T339" s="201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195" t="s">
        <v>154</v>
      </c>
      <c r="AU339" s="195" t="s">
        <v>86</v>
      </c>
      <c r="AV339" s="14" t="s">
        <v>145</v>
      </c>
      <c r="AW339" s="14" t="s">
        <v>33</v>
      </c>
      <c r="AX339" s="14" t="s">
        <v>8</v>
      </c>
      <c r="AY339" s="195" t="s">
        <v>144</v>
      </c>
    </row>
    <row r="340" s="2" customFormat="1" ht="24.15" customHeight="1">
      <c r="A340" s="37"/>
      <c r="B340" s="171"/>
      <c r="C340" s="172" t="s">
        <v>302</v>
      </c>
      <c r="D340" s="172" t="s">
        <v>147</v>
      </c>
      <c r="E340" s="173" t="s">
        <v>538</v>
      </c>
      <c r="F340" s="174" t="s">
        <v>539</v>
      </c>
      <c r="G340" s="175" t="s">
        <v>231</v>
      </c>
      <c r="H340" s="176">
        <v>3</v>
      </c>
      <c r="I340" s="177"/>
      <c r="J340" s="178">
        <f>ROUND(I340*H340,0)</f>
        <v>0</v>
      </c>
      <c r="K340" s="174" t="s">
        <v>151</v>
      </c>
      <c r="L340" s="38"/>
      <c r="M340" s="179" t="s">
        <v>1</v>
      </c>
      <c r="N340" s="180" t="s">
        <v>42</v>
      </c>
      <c r="O340" s="76"/>
      <c r="P340" s="181">
        <f>O340*H340</f>
        <v>0</v>
      </c>
      <c r="Q340" s="181">
        <v>0.0305764</v>
      </c>
      <c r="R340" s="181">
        <f>Q340*H340</f>
        <v>0.091729199999999997</v>
      </c>
      <c r="S340" s="181">
        <v>0</v>
      </c>
      <c r="T340" s="182">
        <f>S340*H340</f>
        <v>0</v>
      </c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R340" s="183" t="s">
        <v>193</v>
      </c>
      <c r="AT340" s="183" t="s">
        <v>147</v>
      </c>
      <c r="AU340" s="183" t="s">
        <v>86</v>
      </c>
      <c r="AY340" s="18" t="s">
        <v>144</v>
      </c>
      <c r="BE340" s="184">
        <f>IF(N340="základní",J340,0)</f>
        <v>0</v>
      </c>
      <c r="BF340" s="184">
        <f>IF(N340="snížená",J340,0)</f>
        <v>0</v>
      </c>
      <c r="BG340" s="184">
        <f>IF(N340="zákl. přenesená",J340,0)</f>
        <v>0</v>
      </c>
      <c r="BH340" s="184">
        <f>IF(N340="sníž. přenesená",J340,0)</f>
        <v>0</v>
      </c>
      <c r="BI340" s="184">
        <f>IF(N340="nulová",J340,0)</f>
        <v>0</v>
      </c>
      <c r="BJ340" s="18" t="s">
        <v>8</v>
      </c>
      <c r="BK340" s="184">
        <f>ROUND(I340*H340,0)</f>
        <v>0</v>
      </c>
      <c r="BL340" s="18" t="s">
        <v>193</v>
      </c>
      <c r="BM340" s="183" t="s">
        <v>540</v>
      </c>
    </row>
    <row r="341" s="13" customFormat="1">
      <c r="A341" s="13"/>
      <c r="B341" s="185"/>
      <c r="C341" s="13"/>
      <c r="D341" s="186" t="s">
        <v>154</v>
      </c>
      <c r="E341" s="187" t="s">
        <v>1</v>
      </c>
      <c r="F341" s="188" t="s">
        <v>145</v>
      </c>
      <c r="G341" s="13"/>
      <c r="H341" s="189">
        <v>3</v>
      </c>
      <c r="I341" s="190"/>
      <c r="J341" s="13"/>
      <c r="K341" s="13"/>
      <c r="L341" s="185"/>
      <c r="M341" s="191"/>
      <c r="N341" s="192"/>
      <c r="O341" s="192"/>
      <c r="P341" s="192"/>
      <c r="Q341" s="192"/>
      <c r="R341" s="192"/>
      <c r="S341" s="192"/>
      <c r="T341" s="19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187" t="s">
        <v>154</v>
      </c>
      <c r="AU341" s="187" t="s">
        <v>86</v>
      </c>
      <c r="AV341" s="13" t="s">
        <v>86</v>
      </c>
      <c r="AW341" s="13" t="s">
        <v>33</v>
      </c>
      <c r="AX341" s="13" t="s">
        <v>8</v>
      </c>
      <c r="AY341" s="187" t="s">
        <v>144</v>
      </c>
    </row>
    <row r="342" s="2" customFormat="1" ht="33" customHeight="1">
      <c r="A342" s="37"/>
      <c r="B342" s="171"/>
      <c r="C342" s="172" t="s">
        <v>541</v>
      </c>
      <c r="D342" s="172" t="s">
        <v>147</v>
      </c>
      <c r="E342" s="173" t="s">
        <v>542</v>
      </c>
      <c r="F342" s="174" t="s">
        <v>543</v>
      </c>
      <c r="G342" s="175" t="s">
        <v>150</v>
      </c>
      <c r="H342" s="176">
        <v>18.234999999999999</v>
      </c>
      <c r="I342" s="177"/>
      <c r="J342" s="178">
        <f>ROUND(I342*H342,0)</f>
        <v>0</v>
      </c>
      <c r="K342" s="174" t="s">
        <v>151</v>
      </c>
      <c r="L342" s="38"/>
      <c r="M342" s="179" t="s">
        <v>1</v>
      </c>
      <c r="N342" s="180" t="s">
        <v>42</v>
      </c>
      <c r="O342" s="76"/>
      <c r="P342" s="181">
        <f>O342*H342</f>
        <v>0</v>
      </c>
      <c r="Q342" s="181">
        <v>0.00117</v>
      </c>
      <c r="R342" s="181">
        <f>Q342*H342</f>
        <v>0.021334949999999998</v>
      </c>
      <c r="S342" s="181">
        <v>0</v>
      </c>
      <c r="T342" s="182">
        <f>S342*H342</f>
        <v>0</v>
      </c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R342" s="183" t="s">
        <v>193</v>
      </c>
      <c r="AT342" s="183" t="s">
        <v>147</v>
      </c>
      <c r="AU342" s="183" t="s">
        <v>86</v>
      </c>
      <c r="AY342" s="18" t="s">
        <v>144</v>
      </c>
      <c r="BE342" s="184">
        <f>IF(N342="základní",J342,0)</f>
        <v>0</v>
      </c>
      <c r="BF342" s="184">
        <f>IF(N342="snížená",J342,0)</f>
        <v>0</v>
      </c>
      <c r="BG342" s="184">
        <f>IF(N342="zákl. přenesená",J342,0)</f>
        <v>0</v>
      </c>
      <c r="BH342" s="184">
        <f>IF(N342="sníž. přenesená",J342,0)</f>
        <v>0</v>
      </c>
      <c r="BI342" s="184">
        <f>IF(N342="nulová",J342,0)</f>
        <v>0</v>
      </c>
      <c r="BJ342" s="18" t="s">
        <v>8</v>
      </c>
      <c r="BK342" s="184">
        <f>ROUND(I342*H342,0)</f>
        <v>0</v>
      </c>
      <c r="BL342" s="18" t="s">
        <v>193</v>
      </c>
      <c r="BM342" s="183" t="s">
        <v>544</v>
      </c>
    </row>
    <row r="343" s="13" customFormat="1">
      <c r="A343" s="13"/>
      <c r="B343" s="185"/>
      <c r="C343" s="13"/>
      <c r="D343" s="186" t="s">
        <v>154</v>
      </c>
      <c r="E343" s="187" t="s">
        <v>1</v>
      </c>
      <c r="F343" s="188" t="s">
        <v>95</v>
      </c>
      <c r="G343" s="13"/>
      <c r="H343" s="189">
        <v>18.234999999999999</v>
      </c>
      <c r="I343" s="190"/>
      <c r="J343" s="13"/>
      <c r="K343" s="13"/>
      <c r="L343" s="185"/>
      <c r="M343" s="191"/>
      <c r="N343" s="192"/>
      <c r="O343" s="192"/>
      <c r="P343" s="192"/>
      <c r="Q343" s="192"/>
      <c r="R343" s="192"/>
      <c r="S343" s="192"/>
      <c r="T343" s="19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187" t="s">
        <v>154</v>
      </c>
      <c r="AU343" s="187" t="s">
        <v>86</v>
      </c>
      <c r="AV343" s="13" t="s">
        <v>86</v>
      </c>
      <c r="AW343" s="13" t="s">
        <v>33</v>
      </c>
      <c r="AX343" s="13" t="s">
        <v>8</v>
      </c>
      <c r="AY343" s="187" t="s">
        <v>144</v>
      </c>
    </row>
    <row r="344" s="2" customFormat="1" ht="24.15" customHeight="1">
      <c r="A344" s="37"/>
      <c r="B344" s="171"/>
      <c r="C344" s="202" t="s">
        <v>545</v>
      </c>
      <c r="D344" s="202" t="s">
        <v>251</v>
      </c>
      <c r="E344" s="203" t="s">
        <v>546</v>
      </c>
      <c r="F344" s="204" t="s">
        <v>547</v>
      </c>
      <c r="G344" s="205" t="s">
        <v>150</v>
      </c>
      <c r="H344" s="206">
        <v>19.146999999999998</v>
      </c>
      <c r="I344" s="207"/>
      <c r="J344" s="208">
        <f>ROUND(I344*H344,0)</f>
        <v>0</v>
      </c>
      <c r="K344" s="204" t="s">
        <v>151</v>
      </c>
      <c r="L344" s="209"/>
      <c r="M344" s="210" t="s">
        <v>1</v>
      </c>
      <c r="N344" s="211" t="s">
        <v>42</v>
      </c>
      <c r="O344" s="76"/>
      <c r="P344" s="181">
        <f>O344*H344</f>
        <v>0</v>
      </c>
      <c r="Q344" s="181">
        <v>0.0040000000000000001</v>
      </c>
      <c r="R344" s="181">
        <f>Q344*H344</f>
        <v>0.076587999999999989</v>
      </c>
      <c r="S344" s="181">
        <v>0</v>
      </c>
      <c r="T344" s="182">
        <f>S344*H344</f>
        <v>0</v>
      </c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R344" s="183" t="s">
        <v>254</v>
      </c>
      <c r="AT344" s="183" t="s">
        <v>251</v>
      </c>
      <c r="AU344" s="183" t="s">
        <v>86</v>
      </c>
      <c r="AY344" s="18" t="s">
        <v>144</v>
      </c>
      <c r="BE344" s="184">
        <f>IF(N344="základní",J344,0)</f>
        <v>0</v>
      </c>
      <c r="BF344" s="184">
        <f>IF(N344="snížená",J344,0)</f>
        <v>0</v>
      </c>
      <c r="BG344" s="184">
        <f>IF(N344="zákl. přenesená",J344,0)</f>
        <v>0</v>
      </c>
      <c r="BH344" s="184">
        <f>IF(N344="sníž. přenesená",J344,0)</f>
        <v>0</v>
      </c>
      <c r="BI344" s="184">
        <f>IF(N344="nulová",J344,0)</f>
        <v>0</v>
      </c>
      <c r="BJ344" s="18" t="s">
        <v>8</v>
      </c>
      <c r="BK344" s="184">
        <f>ROUND(I344*H344,0)</f>
        <v>0</v>
      </c>
      <c r="BL344" s="18" t="s">
        <v>193</v>
      </c>
      <c r="BM344" s="183" t="s">
        <v>548</v>
      </c>
    </row>
    <row r="345" s="13" customFormat="1">
      <c r="A345" s="13"/>
      <c r="B345" s="185"/>
      <c r="C345" s="13"/>
      <c r="D345" s="186" t="s">
        <v>154</v>
      </c>
      <c r="E345" s="187" t="s">
        <v>1</v>
      </c>
      <c r="F345" s="188" t="s">
        <v>549</v>
      </c>
      <c r="G345" s="13"/>
      <c r="H345" s="189">
        <v>19.146999999999998</v>
      </c>
      <c r="I345" s="190"/>
      <c r="J345" s="13"/>
      <c r="K345" s="13"/>
      <c r="L345" s="185"/>
      <c r="M345" s="191"/>
      <c r="N345" s="192"/>
      <c r="O345" s="192"/>
      <c r="P345" s="192"/>
      <c r="Q345" s="192"/>
      <c r="R345" s="192"/>
      <c r="S345" s="192"/>
      <c r="T345" s="19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187" t="s">
        <v>154</v>
      </c>
      <c r="AU345" s="187" t="s">
        <v>86</v>
      </c>
      <c r="AV345" s="13" t="s">
        <v>86</v>
      </c>
      <c r="AW345" s="13" t="s">
        <v>33</v>
      </c>
      <c r="AX345" s="13" t="s">
        <v>8</v>
      </c>
      <c r="AY345" s="187" t="s">
        <v>144</v>
      </c>
    </row>
    <row r="346" s="2" customFormat="1" ht="24.15" customHeight="1">
      <c r="A346" s="37"/>
      <c r="B346" s="171"/>
      <c r="C346" s="172" t="s">
        <v>550</v>
      </c>
      <c r="D346" s="172" t="s">
        <v>147</v>
      </c>
      <c r="E346" s="173" t="s">
        <v>551</v>
      </c>
      <c r="F346" s="174" t="s">
        <v>552</v>
      </c>
      <c r="G346" s="175" t="s">
        <v>198</v>
      </c>
      <c r="H346" s="176">
        <v>0.97099999999999997</v>
      </c>
      <c r="I346" s="177"/>
      <c r="J346" s="178">
        <f>ROUND(I346*H346,0)</f>
        <v>0</v>
      </c>
      <c r="K346" s="174" t="s">
        <v>151</v>
      </c>
      <c r="L346" s="38"/>
      <c r="M346" s="179" t="s">
        <v>1</v>
      </c>
      <c r="N346" s="180" t="s">
        <v>42</v>
      </c>
      <c r="O346" s="76"/>
      <c r="P346" s="181">
        <f>O346*H346</f>
        <v>0</v>
      </c>
      <c r="Q346" s="181">
        <v>0</v>
      </c>
      <c r="R346" s="181">
        <f>Q346*H346</f>
        <v>0</v>
      </c>
      <c r="S346" s="181">
        <v>0</v>
      </c>
      <c r="T346" s="182">
        <f>S346*H346</f>
        <v>0</v>
      </c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R346" s="183" t="s">
        <v>193</v>
      </c>
      <c r="AT346" s="183" t="s">
        <v>147</v>
      </c>
      <c r="AU346" s="183" t="s">
        <v>86</v>
      </c>
      <c r="AY346" s="18" t="s">
        <v>144</v>
      </c>
      <c r="BE346" s="184">
        <f>IF(N346="základní",J346,0)</f>
        <v>0</v>
      </c>
      <c r="BF346" s="184">
        <f>IF(N346="snížená",J346,0)</f>
        <v>0</v>
      </c>
      <c r="BG346" s="184">
        <f>IF(N346="zákl. přenesená",J346,0)</f>
        <v>0</v>
      </c>
      <c r="BH346" s="184">
        <f>IF(N346="sníž. přenesená",J346,0)</f>
        <v>0</v>
      </c>
      <c r="BI346" s="184">
        <f>IF(N346="nulová",J346,0)</f>
        <v>0</v>
      </c>
      <c r="BJ346" s="18" t="s">
        <v>8</v>
      </c>
      <c r="BK346" s="184">
        <f>ROUND(I346*H346,0)</f>
        <v>0</v>
      </c>
      <c r="BL346" s="18" t="s">
        <v>193</v>
      </c>
      <c r="BM346" s="183" t="s">
        <v>553</v>
      </c>
    </row>
    <row r="347" s="2" customFormat="1" ht="24.15" customHeight="1">
      <c r="A347" s="37"/>
      <c r="B347" s="171"/>
      <c r="C347" s="172" t="s">
        <v>554</v>
      </c>
      <c r="D347" s="172" t="s">
        <v>147</v>
      </c>
      <c r="E347" s="173" t="s">
        <v>555</v>
      </c>
      <c r="F347" s="174" t="s">
        <v>556</v>
      </c>
      <c r="G347" s="175" t="s">
        <v>198</v>
      </c>
      <c r="H347" s="176">
        <v>0.97099999999999997</v>
      </c>
      <c r="I347" s="177"/>
      <c r="J347" s="178">
        <f>ROUND(I347*H347,0)</f>
        <v>0</v>
      </c>
      <c r="K347" s="174" t="s">
        <v>151</v>
      </c>
      <c r="L347" s="38"/>
      <c r="M347" s="179" t="s">
        <v>1</v>
      </c>
      <c r="N347" s="180" t="s">
        <v>42</v>
      </c>
      <c r="O347" s="76"/>
      <c r="P347" s="181">
        <f>O347*H347</f>
        <v>0</v>
      </c>
      <c r="Q347" s="181">
        <v>0</v>
      </c>
      <c r="R347" s="181">
        <f>Q347*H347</f>
        <v>0</v>
      </c>
      <c r="S347" s="181">
        <v>0</v>
      </c>
      <c r="T347" s="182">
        <f>S347*H347</f>
        <v>0</v>
      </c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R347" s="183" t="s">
        <v>193</v>
      </c>
      <c r="AT347" s="183" t="s">
        <v>147</v>
      </c>
      <c r="AU347" s="183" t="s">
        <v>86</v>
      </c>
      <c r="AY347" s="18" t="s">
        <v>144</v>
      </c>
      <c r="BE347" s="184">
        <f>IF(N347="základní",J347,0)</f>
        <v>0</v>
      </c>
      <c r="BF347" s="184">
        <f>IF(N347="snížená",J347,0)</f>
        <v>0</v>
      </c>
      <c r="BG347" s="184">
        <f>IF(N347="zákl. přenesená",J347,0)</f>
        <v>0</v>
      </c>
      <c r="BH347" s="184">
        <f>IF(N347="sníž. přenesená",J347,0)</f>
        <v>0</v>
      </c>
      <c r="BI347" s="184">
        <f>IF(N347="nulová",J347,0)</f>
        <v>0</v>
      </c>
      <c r="BJ347" s="18" t="s">
        <v>8</v>
      </c>
      <c r="BK347" s="184">
        <f>ROUND(I347*H347,0)</f>
        <v>0</v>
      </c>
      <c r="BL347" s="18" t="s">
        <v>193</v>
      </c>
      <c r="BM347" s="183" t="s">
        <v>557</v>
      </c>
    </row>
    <row r="348" s="12" customFormat="1" ht="22.8" customHeight="1">
      <c r="A348" s="12"/>
      <c r="B348" s="158"/>
      <c r="C348" s="12"/>
      <c r="D348" s="159" t="s">
        <v>76</v>
      </c>
      <c r="E348" s="169" t="s">
        <v>558</v>
      </c>
      <c r="F348" s="169" t="s">
        <v>559</v>
      </c>
      <c r="G348" s="12"/>
      <c r="H348" s="12"/>
      <c r="I348" s="161"/>
      <c r="J348" s="170">
        <f>BK348</f>
        <v>0</v>
      </c>
      <c r="K348" s="12"/>
      <c r="L348" s="158"/>
      <c r="M348" s="163"/>
      <c r="N348" s="164"/>
      <c r="O348" s="164"/>
      <c r="P348" s="165">
        <f>SUM(P349:P399)</f>
        <v>0</v>
      </c>
      <c r="Q348" s="164"/>
      <c r="R348" s="165">
        <f>SUM(R349:R399)</f>
        <v>0.41561406249999999</v>
      </c>
      <c r="S348" s="164"/>
      <c r="T348" s="166">
        <f>SUM(T349:T399)</f>
        <v>0.29831399999999997</v>
      </c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R348" s="159" t="s">
        <v>86</v>
      </c>
      <c r="AT348" s="167" t="s">
        <v>76</v>
      </c>
      <c r="AU348" s="167" t="s">
        <v>8</v>
      </c>
      <c r="AY348" s="159" t="s">
        <v>144</v>
      </c>
      <c r="BK348" s="168">
        <f>SUM(BK349:BK399)</f>
        <v>0</v>
      </c>
    </row>
    <row r="349" s="2" customFormat="1" ht="16.5" customHeight="1">
      <c r="A349" s="37"/>
      <c r="B349" s="171"/>
      <c r="C349" s="172" t="s">
        <v>560</v>
      </c>
      <c r="D349" s="172" t="s">
        <v>147</v>
      </c>
      <c r="E349" s="173" t="s">
        <v>561</v>
      </c>
      <c r="F349" s="174" t="s">
        <v>562</v>
      </c>
      <c r="G349" s="175" t="s">
        <v>150</v>
      </c>
      <c r="H349" s="176">
        <v>10.52</v>
      </c>
      <c r="I349" s="177"/>
      <c r="J349" s="178">
        <f>ROUND(I349*H349,0)</f>
        <v>0</v>
      </c>
      <c r="K349" s="174" t="s">
        <v>151</v>
      </c>
      <c r="L349" s="38"/>
      <c r="M349" s="179" t="s">
        <v>1</v>
      </c>
      <c r="N349" s="180" t="s">
        <v>42</v>
      </c>
      <c r="O349" s="76"/>
      <c r="P349" s="181">
        <f>O349*H349</f>
        <v>0</v>
      </c>
      <c r="Q349" s="181">
        <v>0</v>
      </c>
      <c r="R349" s="181">
        <f>Q349*H349</f>
        <v>0</v>
      </c>
      <c r="S349" s="181">
        <v>0.01695</v>
      </c>
      <c r="T349" s="182">
        <f>S349*H349</f>
        <v>0.178314</v>
      </c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R349" s="183" t="s">
        <v>193</v>
      </c>
      <c r="AT349" s="183" t="s">
        <v>147</v>
      </c>
      <c r="AU349" s="183" t="s">
        <v>86</v>
      </c>
      <c r="AY349" s="18" t="s">
        <v>144</v>
      </c>
      <c r="BE349" s="184">
        <f>IF(N349="základní",J349,0)</f>
        <v>0</v>
      </c>
      <c r="BF349" s="184">
        <f>IF(N349="snížená",J349,0)</f>
        <v>0</v>
      </c>
      <c r="BG349" s="184">
        <f>IF(N349="zákl. přenesená",J349,0)</f>
        <v>0</v>
      </c>
      <c r="BH349" s="184">
        <f>IF(N349="sníž. přenesená",J349,0)</f>
        <v>0</v>
      </c>
      <c r="BI349" s="184">
        <f>IF(N349="nulová",J349,0)</f>
        <v>0</v>
      </c>
      <c r="BJ349" s="18" t="s">
        <v>8</v>
      </c>
      <c r="BK349" s="184">
        <f>ROUND(I349*H349,0)</f>
        <v>0</v>
      </c>
      <c r="BL349" s="18" t="s">
        <v>193</v>
      </c>
      <c r="BM349" s="183" t="s">
        <v>563</v>
      </c>
    </row>
    <row r="350" s="13" customFormat="1">
      <c r="A350" s="13"/>
      <c r="B350" s="185"/>
      <c r="C350" s="13"/>
      <c r="D350" s="186" t="s">
        <v>154</v>
      </c>
      <c r="E350" s="187" t="s">
        <v>1</v>
      </c>
      <c r="F350" s="188" t="s">
        <v>564</v>
      </c>
      <c r="G350" s="13"/>
      <c r="H350" s="189">
        <v>4.3399999999999999</v>
      </c>
      <c r="I350" s="190"/>
      <c r="J350" s="13"/>
      <c r="K350" s="13"/>
      <c r="L350" s="185"/>
      <c r="M350" s="191"/>
      <c r="N350" s="192"/>
      <c r="O350" s="192"/>
      <c r="P350" s="192"/>
      <c r="Q350" s="192"/>
      <c r="R350" s="192"/>
      <c r="S350" s="192"/>
      <c r="T350" s="19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187" t="s">
        <v>154</v>
      </c>
      <c r="AU350" s="187" t="s">
        <v>86</v>
      </c>
      <c r="AV350" s="13" t="s">
        <v>86</v>
      </c>
      <c r="AW350" s="13" t="s">
        <v>33</v>
      </c>
      <c r="AX350" s="13" t="s">
        <v>77</v>
      </c>
      <c r="AY350" s="187" t="s">
        <v>144</v>
      </c>
    </row>
    <row r="351" s="13" customFormat="1">
      <c r="A351" s="13"/>
      <c r="B351" s="185"/>
      <c r="C351" s="13"/>
      <c r="D351" s="186" t="s">
        <v>154</v>
      </c>
      <c r="E351" s="187" t="s">
        <v>1</v>
      </c>
      <c r="F351" s="188" t="s">
        <v>565</v>
      </c>
      <c r="G351" s="13"/>
      <c r="H351" s="189">
        <v>6.1799999999999997</v>
      </c>
      <c r="I351" s="190"/>
      <c r="J351" s="13"/>
      <c r="K351" s="13"/>
      <c r="L351" s="185"/>
      <c r="M351" s="191"/>
      <c r="N351" s="192"/>
      <c r="O351" s="192"/>
      <c r="P351" s="192"/>
      <c r="Q351" s="192"/>
      <c r="R351" s="192"/>
      <c r="S351" s="192"/>
      <c r="T351" s="19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187" t="s">
        <v>154</v>
      </c>
      <c r="AU351" s="187" t="s">
        <v>86</v>
      </c>
      <c r="AV351" s="13" t="s">
        <v>86</v>
      </c>
      <c r="AW351" s="13" t="s">
        <v>33</v>
      </c>
      <c r="AX351" s="13" t="s">
        <v>77</v>
      </c>
      <c r="AY351" s="187" t="s">
        <v>144</v>
      </c>
    </row>
    <row r="352" s="14" customFormat="1">
      <c r="A352" s="14"/>
      <c r="B352" s="194"/>
      <c r="C352" s="14"/>
      <c r="D352" s="186" t="s">
        <v>154</v>
      </c>
      <c r="E352" s="195" t="s">
        <v>1</v>
      </c>
      <c r="F352" s="196" t="s">
        <v>181</v>
      </c>
      <c r="G352" s="14"/>
      <c r="H352" s="197">
        <v>10.52</v>
      </c>
      <c r="I352" s="198"/>
      <c r="J352" s="14"/>
      <c r="K352" s="14"/>
      <c r="L352" s="194"/>
      <c r="M352" s="199"/>
      <c r="N352" s="200"/>
      <c r="O352" s="200"/>
      <c r="P352" s="200"/>
      <c r="Q352" s="200"/>
      <c r="R352" s="200"/>
      <c r="S352" s="200"/>
      <c r="T352" s="201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195" t="s">
        <v>154</v>
      </c>
      <c r="AU352" s="195" t="s">
        <v>86</v>
      </c>
      <c r="AV352" s="14" t="s">
        <v>145</v>
      </c>
      <c r="AW352" s="14" t="s">
        <v>33</v>
      </c>
      <c r="AX352" s="14" t="s">
        <v>8</v>
      </c>
      <c r="AY352" s="195" t="s">
        <v>144</v>
      </c>
    </row>
    <row r="353" s="2" customFormat="1" ht="24.15" customHeight="1">
      <c r="A353" s="37"/>
      <c r="B353" s="171"/>
      <c r="C353" s="172" t="s">
        <v>566</v>
      </c>
      <c r="D353" s="172" t="s">
        <v>147</v>
      </c>
      <c r="E353" s="173" t="s">
        <v>567</v>
      </c>
      <c r="F353" s="174" t="s">
        <v>568</v>
      </c>
      <c r="G353" s="175" t="s">
        <v>231</v>
      </c>
      <c r="H353" s="176">
        <v>4</v>
      </c>
      <c r="I353" s="177"/>
      <c r="J353" s="178">
        <f>ROUND(I353*H353,0)</f>
        <v>0</v>
      </c>
      <c r="K353" s="174" t="s">
        <v>151</v>
      </c>
      <c r="L353" s="38"/>
      <c r="M353" s="179" t="s">
        <v>1</v>
      </c>
      <c r="N353" s="180" t="s">
        <v>42</v>
      </c>
      <c r="O353" s="76"/>
      <c r="P353" s="181">
        <f>O353*H353</f>
        <v>0</v>
      </c>
      <c r="Q353" s="181">
        <v>0</v>
      </c>
      <c r="R353" s="181">
        <f>Q353*H353</f>
        <v>0</v>
      </c>
      <c r="S353" s="181">
        <v>0</v>
      </c>
      <c r="T353" s="182">
        <f>S353*H353</f>
        <v>0</v>
      </c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R353" s="183" t="s">
        <v>193</v>
      </c>
      <c r="AT353" s="183" t="s">
        <v>147</v>
      </c>
      <c r="AU353" s="183" t="s">
        <v>86</v>
      </c>
      <c r="AY353" s="18" t="s">
        <v>144</v>
      </c>
      <c r="BE353" s="184">
        <f>IF(N353="základní",J353,0)</f>
        <v>0</v>
      </c>
      <c r="BF353" s="184">
        <f>IF(N353="snížená",J353,0)</f>
        <v>0</v>
      </c>
      <c r="BG353" s="184">
        <f>IF(N353="zákl. přenesená",J353,0)</f>
        <v>0</v>
      </c>
      <c r="BH353" s="184">
        <f>IF(N353="sníž. přenesená",J353,0)</f>
        <v>0</v>
      </c>
      <c r="BI353" s="184">
        <f>IF(N353="nulová",J353,0)</f>
        <v>0</v>
      </c>
      <c r="BJ353" s="18" t="s">
        <v>8</v>
      </c>
      <c r="BK353" s="184">
        <f>ROUND(I353*H353,0)</f>
        <v>0</v>
      </c>
      <c r="BL353" s="18" t="s">
        <v>193</v>
      </c>
      <c r="BM353" s="183" t="s">
        <v>569</v>
      </c>
    </row>
    <row r="354" s="13" customFormat="1">
      <c r="A354" s="13"/>
      <c r="B354" s="185"/>
      <c r="C354" s="13"/>
      <c r="D354" s="186" t="s">
        <v>154</v>
      </c>
      <c r="E354" s="187" t="s">
        <v>1</v>
      </c>
      <c r="F354" s="188" t="s">
        <v>570</v>
      </c>
      <c r="G354" s="13"/>
      <c r="H354" s="189">
        <v>1</v>
      </c>
      <c r="I354" s="190"/>
      <c r="J354" s="13"/>
      <c r="K354" s="13"/>
      <c r="L354" s="185"/>
      <c r="M354" s="191"/>
      <c r="N354" s="192"/>
      <c r="O354" s="192"/>
      <c r="P354" s="192"/>
      <c r="Q354" s="192"/>
      <c r="R354" s="192"/>
      <c r="S354" s="192"/>
      <c r="T354" s="19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187" t="s">
        <v>154</v>
      </c>
      <c r="AU354" s="187" t="s">
        <v>86</v>
      </c>
      <c r="AV354" s="13" t="s">
        <v>86</v>
      </c>
      <c r="AW354" s="13" t="s">
        <v>33</v>
      </c>
      <c r="AX354" s="13" t="s">
        <v>77</v>
      </c>
      <c r="AY354" s="187" t="s">
        <v>144</v>
      </c>
    </row>
    <row r="355" s="13" customFormat="1">
      <c r="A355" s="13"/>
      <c r="B355" s="185"/>
      <c r="C355" s="13"/>
      <c r="D355" s="186" t="s">
        <v>154</v>
      </c>
      <c r="E355" s="187" t="s">
        <v>1</v>
      </c>
      <c r="F355" s="188" t="s">
        <v>571</v>
      </c>
      <c r="G355" s="13"/>
      <c r="H355" s="189">
        <v>1</v>
      </c>
      <c r="I355" s="190"/>
      <c r="J355" s="13"/>
      <c r="K355" s="13"/>
      <c r="L355" s="185"/>
      <c r="M355" s="191"/>
      <c r="N355" s="192"/>
      <c r="O355" s="192"/>
      <c r="P355" s="192"/>
      <c r="Q355" s="192"/>
      <c r="R355" s="192"/>
      <c r="S355" s="192"/>
      <c r="T355" s="19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187" t="s">
        <v>154</v>
      </c>
      <c r="AU355" s="187" t="s">
        <v>86</v>
      </c>
      <c r="AV355" s="13" t="s">
        <v>86</v>
      </c>
      <c r="AW355" s="13" t="s">
        <v>33</v>
      </c>
      <c r="AX355" s="13" t="s">
        <v>77</v>
      </c>
      <c r="AY355" s="187" t="s">
        <v>144</v>
      </c>
    </row>
    <row r="356" s="13" customFormat="1">
      <c r="A356" s="13"/>
      <c r="B356" s="185"/>
      <c r="C356" s="13"/>
      <c r="D356" s="186" t="s">
        <v>154</v>
      </c>
      <c r="E356" s="187" t="s">
        <v>1</v>
      </c>
      <c r="F356" s="188" t="s">
        <v>572</v>
      </c>
      <c r="G356" s="13"/>
      <c r="H356" s="189">
        <v>1</v>
      </c>
      <c r="I356" s="190"/>
      <c r="J356" s="13"/>
      <c r="K356" s="13"/>
      <c r="L356" s="185"/>
      <c r="M356" s="191"/>
      <c r="N356" s="192"/>
      <c r="O356" s="192"/>
      <c r="P356" s="192"/>
      <c r="Q356" s="192"/>
      <c r="R356" s="192"/>
      <c r="S356" s="192"/>
      <c r="T356" s="19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187" t="s">
        <v>154</v>
      </c>
      <c r="AU356" s="187" t="s">
        <v>86</v>
      </c>
      <c r="AV356" s="13" t="s">
        <v>86</v>
      </c>
      <c r="AW356" s="13" t="s">
        <v>33</v>
      </c>
      <c r="AX356" s="13" t="s">
        <v>77</v>
      </c>
      <c r="AY356" s="187" t="s">
        <v>144</v>
      </c>
    </row>
    <row r="357" s="13" customFormat="1">
      <c r="A357" s="13"/>
      <c r="B357" s="185"/>
      <c r="C357" s="13"/>
      <c r="D357" s="186" t="s">
        <v>154</v>
      </c>
      <c r="E357" s="187" t="s">
        <v>1</v>
      </c>
      <c r="F357" s="188" t="s">
        <v>573</v>
      </c>
      <c r="G357" s="13"/>
      <c r="H357" s="189">
        <v>1</v>
      </c>
      <c r="I357" s="190"/>
      <c r="J357" s="13"/>
      <c r="K357" s="13"/>
      <c r="L357" s="185"/>
      <c r="M357" s="191"/>
      <c r="N357" s="192"/>
      <c r="O357" s="192"/>
      <c r="P357" s="192"/>
      <c r="Q357" s="192"/>
      <c r="R357" s="192"/>
      <c r="S357" s="192"/>
      <c r="T357" s="19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187" t="s">
        <v>154</v>
      </c>
      <c r="AU357" s="187" t="s">
        <v>86</v>
      </c>
      <c r="AV357" s="13" t="s">
        <v>86</v>
      </c>
      <c r="AW357" s="13" t="s">
        <v>33</v>
      </c>
      <c r="AX357" s="13" t="s">
        <v>77</v>
      </c>
      <c r="AY357" s="187" t="s">
        <v>144</v>
      </c>
    </row>
    <row r="358" s="14" customFormat="1">
      <c r="A358" s="14"/>
      <c r="B358" s="194"/>
      <c r="C358" s="14"/>
      <c r="D358" s="186" t="s">
        <v>154</v>
      </c>
      <c r="E358" s="195" t="s">
        <v>1</v>
      </c>
      <c r="F358" s="196" t="s">
        <v>181</v>
      </c>
      <c r="G358" s="14"/>
      <c r="H358" s="197">
        <v>4</v>
      </c>
      <c r="I358" s="198"/>
      <c r="J358" s="14"/>
      <c r="K358" s="14"/>
      <c r="L358" s="194"/>
      <c r="M358" s="199"/>
      <c r="N358" s="200"/>
      <c r="O358" s="200"/>
      <c r="P358" s="200"/>
      <c r="Q358" s="200"/>
      <c r="R358" s="200"/>
      <c r="S358" s="200"/>
      <c r="T358" s="201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195" t="s">
        <v>154</v>
      </c>
      <c r="AU358" s="195" t="s">
        <v>86</v>
      </c>
      <c r="AV358" s="14" t="s">
        <v>145</v>
      </c>
      <c r="AW358" s="14" t="s">
        <v>33</v>
      </c>
      <c r="AX358" s="14" t="s">
        <v>8</v>
      </c>
      <c r="AY358" s="195" t="s">
        <v>144</v>
      </c>
    </row>
    <row r="359" s="2" customFormat="1" ht="24.15" customHeight="1">
      <c r="A359" s="37"/>
      <c r="B359" s="171"/>
      <c r="C359" s="202" t="s">
        <v>574</v>
      </c>
      <c r="D359" s="202" t="s">
        <v>251</v>
      </c>
      <c r="E359" s="203" t="s">
        <v>575</v>
      </c>
      <c r="F359" s="204" t="s">
        <v>576</v>
      </c>
      <c r="G359" s="205" t="s">
        <v>231</v>
      </c>
      <c r="H359" s="206">
        <v>4</v>
      </c>
      <c r="I359" s="207"/>
      <c r="J359" s="208">
        <f>ROUND(I359*H359,0)</f>
        <v>0</v>
      </c>
      <c r="K359" s="204" t="s">
        <v>151</v>
      </c>
      <c r="L359" s="209"/>
      <c r="M359" s="210" t="s">
        <v>1</v>
      </c>
      <c r="N359" s="211" t="s">
        <v>42</v>
      </c>
      <c r="O359" s="76"/>
      <c r="P359" s="181">
        <f>O359*H359</f>
        <v>0</v>
      </c>
      <c r="Q359" s="181">
        <v>0.014500000000000001</v>
      </c>
      <c r="R359" s="181">
        <f>Q359*H359</f>
        <v>0.058000000000000003</v>
      </c>
      <c r="S359" s="181">
        <v>0</v>
      </c>
      <c r="T359" s="182">
        <f>S359*H359</f>
        <v>0</v>
      </c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R359" s="183" t="s">
        <v>254</v>
      </c>
      <c r="AT359" s="183" t="s">
        <v>251</v>
      </c>
      <c r="AU359" s="183" t="s">
        <v>86</v>
      </c>
      <c r="AY359" s="18" t="s">
        <v>144</v>
      </c>
      <c r="BE359" s="184">
        <f>IF(N359="základní",J359,0)</f>
        <v>0</v>
      </c>
      <c r="BF359" s="184">
        <f>IF(N359="snížená",J359,0)</f>
        <v>0</v>
      </c>
      <c r="BG359" s="184">
        <f>IF(N359="zákl. přenesená",J359,0)</f>
        <v>0</v>
      </c>
      <c r="BH359" s="184">
        <f>IF(N359="sníž. přenesená",J359,0)</f>
        <v>0</v>
      </c>
      <c r="BI359" s="184">
        <f>IF(N359="nulová",J359,0)</f>
        <v>0</v>
      </c>
      <c r="BJ359" s="18" t="s">
        <v>8</v>
      </c>
      <c r="BK359" s="184">
        <f>ROUND(I359*H359,0)</f>
        <v>0</v>
      </c>
      <c r="BL359" s="18" t="s">
        <v>193</v>
      </c>
      <c r="BM359" s="183" t="s">
        <v>577</v>
      </c>
    </row>
    <row r="360" s="13" customFormat="1">
      <c r="A360" s="13"/>
      <c r="B360" s="185"/>
      <c r="C360" s="13"/>
      <c r="D360" s="186" t="s">
        <v>154</v>
      </c>
      <c r="E360" s="187" t="s">
        <v>1</v>
      </c>
      <c r="F360" s="188" t="s">
        <v>570</v>
      </c>
      <c r="G360" s="13"/>
      <c r="H360" s="189">
        <v>1</v>
      </c>
      <c r="I360" s="190"/>
      <c r="J360" s="13"/>
      <c r="K360" s="13"/>
      <c r="L360" s="185"/>
      <c r="M360" s="191"/>
      <c r="N360" s="192"/>
      <c r="O360" s="192"/>
      <c r="P360" s="192"/>
      <c r="Q360" s="192"/>
      <c r="R360" s="192"/>
      <c r="S360" s="192"/>
      <c r="T360" s="19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187" t="s">
        <v>154</v>
      </c>
      <c r="AU360" s="187" t="s">
        <v>86</v>
      </c>
      <c r="AV360" s="13" t="s">
        <v>86</v>
      </c>
      <c r="AW360" s="13" t="s">
        <v>33</v>
      </c>
      <c r="AX360" s="13" t="s">
        <v>77</v>
      </c>
      <c r="AY360" s="187" t="s">
        <v>144</v>
      </c>
    </row>
    <row r="361" s="13" customFormat="1">
      <c r="A361" s="13"/>
      <c r="B361" s="185"/>
      <c r="C361" s="13"/>
      <c r="D361" s="186" t="s">
        <v>154</v>
      </c>
      <c r="E361" s="187" t="s">
        <v>1</v>
      </c>
      <c r="F361" s="188" t="s">
        <v>571</v>
      </c>
      <c r="G361" s="13"/>
      <c r="H361" s="189">
        <v>1</v>
      </c>
      <c r="I361" s="190"/>
      <c r="J361" s="13"/>
      <c r="K361" s="13"/>
      <c r="L361" s="185"/>
      <c r="M361" s="191"/>
      <c r="N361" s="192"/>
      <c r="O361" s="192"/>
      <c r="P361" s="192"/>
      <c r="Q361" s="192"/>
      <c r="R361" s="192"/>
      <c r="S361" s="192"/>
      <c r="T361" s="19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187" t="s">
        <v>154</v>
      </c>
      <c r="AU361" s="187" t="s">
        <v>86</v>
      </c>
      <c r="AV361" s="13" t="s">
        <v>86</v>
      </c>
      <c r="AW361" s="13" t="s">
        <v>33</v>
      </c>
      <c r="AX361" s="13" t="s">
        <v>77</v>
      </c>
      <c r="AY361" s="187" t="s">
        <v>144</v>
      </c>
    </row>
    <row r="362" s="13" customFormat="1">
      <c r="A362" s="13"/>
      <c r="B362" s="185"/>
      <c r="C362" s="13"/>
      <c r="D362" s="186" t="s">
        <v>154</v>
      </c>
      <c r="E362" s="187" t="s">
        <v>1</v>
      </c>
      <c r="F362" s="188" t="s">
        <v>572</v>
      </c>
      <c r="G362" s="13"/>
      <c r="H362" s="189">
        <v>1</v>
      </c>
      <c r="I362" s="190"/>
      <c r="J362" s="13"/>
      <c r="K362" s="13"/>
      <c r="L362" s="185"/>
      <c r="M362" s="191"/>
      <c r="N362" s="192"/>
      <c r="O362" s="192"/>
      <c r="P362" s="192"/>
      <c r="Q362" s="192"/>
      <c r="R362" s="192"/>
      <c r="S362" s="192"/>
      <c r="T362" s="19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187" t="s">
        <v>154</v>
      </c>
      <c r="AU362" s="187" t="s">
        <v>86</v>
      </c>
      <c r="AV362" s="13" t="s">
        <v>86</v>
      </c>
      <c r="AW362" s="13" t="s">
        <v>33</v>
      </c>
      <c r="AX362" s="13" t="s">
        <v>77</v>
      </c>
      <c r="AY362" s="187" t="s">
        <v>144</v>
      </c>
    </row>
    <row r="363" s="13" customFormat="1">
      <c r="A363" s="13"/>
      <c r="B363" s="185"/>
      <c r="C363" s="13"/>
      <c r="D363" s="186" t="s">
        <v>154</v>
      </c>
      <c r="E363" s="187" t="s">
        <v>1</v>
      </c>
      <c r="F363" s="188" t="s">
        <v>573</v>
      </c>
      <c r="G363" s="13"/>
      <c r="H363" s="189">
        <v>1</v>
      </c>
      <c r="I363" s="190"/>
      <c r="J363" s="13"/>
      <c r="K363" s="13"/>
      <c r="L363" s="185"/>
      <c r="M363" s="191"/>
      <c r="N363" s="192"/>
      <c r="O363" s="192"/>
      <c r="P363" s="192"/>
      <c r="Q363" s="192"/>
      <c r="R363" s="192"/>
      <c r="S363" s="192"/>
      <c r="T363" s="19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187" t="s">
        <v>154</v>
      </c>
      <c r="AU363" s="187" t="s">
        <v>86</v>
      </c>
      <c r="AV363" s="13" t="s">
        <v>86</v>
      </c>
      <c r="AW363" s="13" t="s">
        <v>33</v>
      </c>
      <c r="AX363" s="13" t="s">
        <v>77</v>
      </c>
      <c r="AY363" s="187" t="s">
        <v>144</v>
      </c>
    </row>
    <row r="364" s="14" customFormat="1">
      <c r="A364" s="14"/>
      <c r="B364" s="194"/>
      <c r="C364" s="14"/>
      <c r="D364" s="186" t="s">
        <v>154</v>
      </c>
      <c r="E364" s="195" t="s">
        <v>1</v>
      </c>
      <c r="F364" s="196" t="s">
        <v>181</v>
      </c>
      <c r="G364" s="14"/>
      <c r="H364" s="197">
        <v>4</v>
      </c>
      <c r="I364" s="198"/>
      <c r="J364" s="14"/>
      <c r="K364" s="14"/>
      <c r="L364" s="194"/>
      <c r="M364" s="199"/>
      <c r="N364" s="200"/>
      <c r="O364" s="200"/>
      <c r="P364" s="200"/>
      <c r="Q364" s="200"/>
      <c r="R364" s="200"/>
      <c r="S364" s="200"/>
      <c r="T364" s="201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195" t="s">
        <v>154</v>
      </c>
      <c r="AU364" s="195" t="s">
        <v>86</v>
      </c>
      <c r="AV364" s="14" t="s">
        <v>145</v>
      </c>
      <c r="AW364" s="14" t="s">
        <v>33</v>
      </c>
      <c r="AX364" s="14" t="s">
        <v>8</v>
      </c>
      <c r="AY364" s="195" t="s">
        <v>144</v>
      </c>
    </row>
    <row r="365" s="2" customFormat="1" ht="24.15" customHeight="1">
      <c r="A365" s="37"/>
      <c r="B365" s="171"/>
      <c r="C365" s="172" t="s">
        <v>578</v>
      </c>
      <c r="D365" s="172" t="s">
        <v>147</v>
      </c>
      <c r="E365" s="173" t="s">
        <v>579</v>
      </c>
      <c r="F365" s="174" t="s">
        <v>580</v>
      </c>
      <c r="G365" s="175" t="s">
        <v>231</v>
      </c>
      <c r="H365" s="176">
        <v>1</v>
      </c>
      <c r="I365" s="177"/>
      <c r="J365" s="178">
        <f>ROUND(I365*H365,0)</f>
        <v>0</v>
      </c>
      <c r="K365" s="174" t="s">
        <v>151</v>
      </c>
      <c r="L365" s="38"/>
      <c r="M365" s="179" t="s">
        <v>1</v>
      </c>
      <c r="N365" s="180" t="s">
        <v>42</v>
      </c>
      <c r="O365" s="76"/>
      <c r="P365" s="181">
        <f>O365*H365</f>
        <v>0</v>
      </c>
      <c r="Q365" s="181">
        <v>0</v>
      </c>
      <c r="R365" s="181">
        <f>Q365*H365</f>
        <v>0</v>
      </c>
      <c r="S365" s="181">
        <v>0</v>
      </c>
      <c r="T365" s="182">
        <f>S365*H365</f>
        <v>0</v>
      </c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R365" s="183" t="s">
        <v>193</v>
      </c>
      <c r="AT365" s="183" t="s">
        <v>147</v>
      </c>
      <c r="AU365" s="183" t="s">
        <v>86</v>
      </c>
      <c r="AY365" s="18" t="s">
        <v>144</v>
      </c>
      <c r="BE365" s="184">
        <f>IF(N365="základní",J365,0)</f>
        <v>0</v>
      </c>
      <c r="BF365" s="184">
        <f>IF(N365="snížená",J365,0)</f>
        <v>0</v>
      </c>
      <c r="BG365" s="184">
        <f>IF(N365="zákl. přenesená",J365,0)</f>
        <v>0</v>
      </c>
      <c r="BH365" s="184">
        <f>IF(N365="sníž. přenesená",J365,0)</f>
        <v>0</v>
      </c>
      <c r="BI365" s="184">
        <f>IF(N365="nulová",J365,0)</f>
        <v>0</v>
      </c>
      <c r="BJ365" s="18" t="s">
        <v>8</v>
      </c>
      <c r="BK365" s="184">
        <f>ROUND(I365*H365,0)</f>
        <v>0</v>
      </c>
      <c r="BL365" s="18" t="s">
        <v>193</v>
      </c>
      <c r="BM365" s="183" t="s">
        <v>581</v>
      </c>
    </row>
    <row r="366" s="13" customFormat="1">
      <c r="A366" s="13"/>
      <c r="B366" s="185"/>
      <c r="C366" s="13"/>
      <c r="D366" s="186" t="s">
        <v>154</v>
      </c>
      <c r="E366" s="187" t="s">
        <v>1</v>
      </c>
      <c r="F366" s="188" t="s">
        <v>291</v>
      </c>
      <c r="G366" s="13"/>
      <c r="H366" s="189">
        <v>1</v>
      </c>
      <c r="I366" s="190"/>
      <c r="J366" s="13"/>
      <c r="K366" s="13"/>
      <c r="L366" s="185"/>
      <c r="M366" s="191"/>
      <c r="N366" s="192"/>
      <c r="O366" s="192"/>
      <c r="P366" s="192"/>
      <c r="Q366" s="192"/>
      <c r="R366" s="192"/>
      <c r="S366" s="192"/>
      <c r="T366" s="19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187" t="s">
        <v>154</v>
      </c>
      <c r="AU366" s="187" t="s">
        <v>86</v>
      </c>
      <c r="AV366" s="13" t="s">
        <v>86</v>
      </c>
      <c r="AW366" s="13" t="s">
        <v>33</v>
      </c>
      <c r="AX366" s="13" t="s">
        <v>77</v>
      </c>
      <c r="AY366" s="187" t="s">
        <v>144</v>
      </c>
    </row>
    <row r="367" s="14" customFormat="1">
      <c r="A367" s="14"/>
      <c r="B367" s="194"/>
      <c r="C367" s="14"/>
      <c r="D367" s="186" t="s">
        <v>154</v>
      </c>
      <c r="E367" s="195" t="s">
        <v>1</v>
      </c>
      <c r="F367" s="196" t="s">
        <v>181</v>
      </c>
      <c r="G367" s="14"/>
      <c r="H367" s="197">
        <v>1</v>
      </c>
      <c r="I367" s="198"/>
      <c r="J367" s="14"/>
      <c r="K367" s="14"/>
      <c r="L367" s="194"/>
      <c r="M367" s="199"/>
      <c r="N367" s="200"/>
      <c r="O367" s="200"/>
      <c r="P367" s="200"/>
      <c r="Q367" s="200"/>
      <c r="R367" s="200"/>
      <c r="S367" s="200"/>
      <c r="T367" s="201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195" t="s">
        <v>154</v>
      </c>
      <c r="AU367" s="195" t="s">
        <v>86</v>
      </c>
      <c r="AV367" s="14" t="s">
        <v>145</v>
      </c>
      <c r="AW367" s="14" t="s">
        <v>33</v>
      </c>
      <c r="AX367" s="14" t="s">
        <v>8</v>
      </c>
      <c r="AY367" s="195" t="s">
        <v>144</v>
      </c>
    </row>
    <row r="368" s="2" customFormat="1" ht="24.15" customHeight="1">
      <c r="A368" s="37"/>
      <c r="B368" s="171"/>
      <c r="C368" s="202" t="s">
        <v>582</v>
      </c>
      <c r="D368" s="202" t="s">
        <v>251</v>
      </c>
      <c r="E368" s="203" t="s">
        <v>583</v>
      </c>
      <c r="F368" s="204" t="s">
        <v>584</v>
      </c>
      <c r="G368" s="205" t="s">
        <v>231</v>
      </c>
      <c r="H368" s="206">
        <v>1</v>
      </c>
      <c r="I368" s="207"/>
      <c r="J368" s="208">
        <f>ROUND(I368*H368,0)</f>
        <v>0</v>
      </c>
      <c r="K368" s="204" t="s">
        <v>151</v>
      </c>
      <c r="L368" s="209"/>
      <c r="M368" s="210" t="s">
        <v>1</v>
      </c>
      <c r="N368" s="211" t="s">
        <v>42</v>
      </c>
      <c r="O368" s="76"/>
      <c r="P368" s="181">
        <f>O368*H368</f>
        <v>0</v>
      </c>
      <c r="Q368" s="181">
        <v>0.017000000000000001</v>
      </c>
      <c r="R368" s="181">
        <f>Q368*H368</f>
        <v>0.017000000000000001</v>
      </c>
      <c r="S368" s="181">
        <v>0</v>
      </c>
      <c r="T368" s="182">
        <f>S368*H368</f>
        <v>0</v>
      </c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R368" s="183" t="s">
        <v>254</v>
      </c>
      <c r="AT368" s="183" t="s">
        <v>251</v>
      </c>
      <c r="AU368" s="183" t="s">
        <v>86</v>
      </c>
      <c r="AY368" s="18" t="s">
        <v>144</v>
      </c>
      <c r="BE368" s="184">
        <f>IF(N368="základní",J368,0)</f>
        <v>0</v>
      </c>
      <c r="BF368" s="184">
        <f>IF(N368="snížená",J368,0)</f>
        <v>0</v>
      </c>
      <c r="BG368" s="184">
        <f>IF(N368="zákl. přenesená",J368,0)</f>
        <v>0</v>
      </c>
      <c r="BH368" s="184">
        <f>IF(N368="sníž. přenesená",J368,0)</f>
        <v>0</v>
      </c>
      <c r="BI368" s="184">
        <f>IF(N368="nulová",J368,0)</f>
        <v>0</v>
      </c>
      <c r="BJ368" s="18" t="s">
        <v>8</v>
      </c>
      <c r="BK368" s="184">
        <f>ROUND(I368*H368,0)</f>
        <v>0</v>
      </c>
      <c r="BL368" s="18" t="s">
        <v>193</v>
      </c>
      <c r="BM368" s="183" t="s">
        <v>585</v>
      </c>
    </row>
    <row r="369" s="13" customFormat="1">
      <c r="A369" s="13"/>
      <c r="B369" s="185"/>
      <c r="C369" s="13"/>
      <c r="D369" s="186" t="s">
        <v>154</v>
      </c>
      <c r="E369" s="187" t="s">
        <v>1</v>
      </c>
      <c r="F369" s="188" t="s">
        <v>291</v>
      </c>
      <c r="G369" s="13"/>
      <c r="H369" s="189">
        <v>1</v>
      </c>
      <c r="I369" s="190"/>
      <c r="J369" s="13"/>
      <c r="K369" s="13"/>
      <c r="L369" s="185"/>
      <c r="M369" s="191"/>
      <c r="N369" s="192"/>
      <c r="O369" s="192"/>
      <c r="P369" s="192"/>
      <c r="Q369" s="192"/>
      <c r="R369" s="192"/>
      <c r="S369" s="192"/>
      <c r="T369" s="19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187" t="s">
        <v>154</v>
      </c>
      <c r="AU369" s="187" t="s">
        <v>86</v>
      </c>
      <c r="AV369" s="13" t="s">
        <v>86</v>
      </c>
      <c r="AW369" s="13" t="s">
        <v>33</v>
      </c>
      <c r="AX369" s="13" t="s">
        <v>77</v>
      </c>
      <c r="AY369" s="187" t="s">
        <v>144</v>
      </c>
    </row>
    <row r="370" s="14" customFormat="1">
      <c r="A370" s="14"/>
      <c r="B370" s="194"/>
      <c r="C370" s="14"/>
      <c r="D370" s="186" t="s">
        <v>154</v>
      </c>
      <c r="E370" s="195" t="s">
        <v>1</v>
      </c>
      <c r="F370" s="196" t="s">
        <v>181</v>
      </c>
      <c r="G370" s="14"/>
      <c r="H370" s="197">
        <v>1</v>
      </c>
      <c r="I370" s="198"/>
      <c r="J370" s="14"/>
      <c r="K370" s="14"/>
      <c r="L370" s="194"/>
      <c r="M370" s="199"/>
      <c r="N370" s="200"/>
      <c r="O370" s="200"/>
      <c r="P370" s="200"/>
      <c r="Q370" s="200"/>
      <c r="R370" s="200"/>
      <c r="S370" s="200"/>
      <c r="T370" s="201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195" t="s">
        <v>154</v>
      </c>
      <c r="AU370" s="195" t="s">
        <v>86</v>
      </c>
      <c r="AV370" s="14" t="s">
        <v>145</v>
      </c>
      <c r="AW370" s="14" t="s">
        <v>33</v>
      </c>
      <c r="AX370" s="14" t="s">
        <v>8</v>
      </c>
      <c r="AY370" s="195" t="s">
        <v>144</v>
      </c>
    </row>
    <row r="371" s="2" customFormat="1" ht="24.15" customHeight="1">
      <c r="A371" s="37"/>
      <c r="B371" s="171"/>
      <c r="C371" s="172" t="s">
        <v>586</v>
      </c>
      <c r="D371" s="172" t="s">
        <v>147</v>
      </c>
      <c r="E371" s="173" t="s">
        <v>587</v>
      </c>
      <c r="F371" s="174" t="s">
        <v>588</v>
      </c>
      <c r="G371" s="175" t="s">
        <v>231</v>
      </c>
      <c r="H371" s="176">
        <v>5</v>
      </c>
      <c r="I371" s="177"/>
      <c r="J371" s="178">
        <f>ROUND(I371*H371,0)</f>
        <v>0</v>
      </c>
      <c r="K371" s="174" t="s">
        <v>151</v>
      </c>
      <c r="L371" s="38"/>
      <c r="M371" s="179" t="s">
        <v>1</v>
      </c>
      <c r="N371" s="180" t="s">
        <v>42</v>
      </c>
      <c r="O371" s="76"/>
      <c r="P371" s="181">
        <f>O371*H371</f>
        <v>0</v>
      </c>
      <c r="Q371" s="181">
        <v>0</v>
      </c>
      <c r="R371" s="181">
        <f>Q371*H371</f>
        <v>0</v>
      </c>
      <c r="S371" s="181">
        <v>0</v>
      </c>
      <c r="T371" s="182">
        <f>S371*H371</f>
        <v>0</v>
      </c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R371" s="183" t="s">
        <v>193</v>
      </c>
      <c r="AT371" s="183" t="s">
        <v>147</v>
      </c>
      <c r="AU371" s="183" t="s">
        <v>86</v>
      </c>
      <c r="AY371" s="18" t="s">
        <v>144</v>
      </c>
      <c r="BE371" s="184">
        <f>IF(N371="základní",J371,0)</f>
        <v>0</v>
      </c>
      <c r="BF371" s="184">
        <f>IF(N371="snížená",J371,0)</f>
        <v>0</v>
      </c>
      <c r="BG371" s="184">
        <f>IF(N371="zákl. přenesená",J371,0)</f>
        <v>0</v>
      </c>
      <c r="BH371" s="184">
        <f>IF(N371="sníž. přenesená",J371,0)</f>
        <v>0</v>
      </c>
      <c r="BI371" s="184">
        <f>IF(N371="nulová",J371,0)</f>
        <v>0</v>
      </c>
      <c r="BJ371" s="18" t="s">
        <v>8</v>
      </c>
      <c r="BK371" s="184">
        <f>ROUND(I371*H371,0)</f>
        <v>0</v>
      </c>
      <c r="BL371" s="18" t="s">
        <v>193</v>
      </c>
      <c r="BM371" s="183" t="s">
        <v>589</v>
      </c>
    </row>
    <row r="372" s="2" customFormat="1" ht="21.75" customHeight="1">
      <c r="A372" s="37"/>
      <c r="B372" s="171"/>
      <c r="C372" s="202" t="s">
        <v>590</v>
      </c>
      <c r="D372" s="202" t="s">
        <v>251</v>
      </c>
      <c r="E372" s="203" t="s">
        <v>591</v>
      </c>
      <c r="F372" s="204" t="s">
        <v>592</v>
      </c>
      <c r="G372" s="205" t="s">
        <v>231</v>
      </c>
      <c r="H372" s="206">
        <v>5</v>
      </c>
      <c r="I372" s="207"/>
      <c r="J372" s="208">
        <f>ROUND(I372*H372,0)</f>
        <v>0</v>
      </c>
      <c r="K372" s="204" t="s">
        <v>151</v>
      </c>
      <c r="L372" s="209"/>
      <c r="M372" s="210" t="s">
        <v>1</v>
      </c>
      <c r="N372" s="211" t="s">
        <v>42</v>
      </c>
      <c r="O372" s="76"/>
      <c r="P372" s="181">
        <f>O372*H372</f>
        <v>0</v>
      </c>
      <c r="Q372" s="181">
        <v>0.0047000000000000002</v>
      </c>
      <c r="R372" s="181">
        <f>Q372*H372</f>
        <v>0.0235</v>
      </c>
      <c r="S372" s="181">
        <v>0</v>
      </c>
      <c r="T372" s="182">
        <f>S372*H372</f>
        <v>0</v>
      </c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R372" s="183" t="s">
        <v>254</v>
      </c>
      <c r="AT372" s="183" t="s">
        <v>251</v>
      </c>
      <c r="AU372" s="183" t="s">
        <v>86</v>
      </c>
      <c r="AY372" s="18" t="s">
        <v>144</v>
      </c>
      <c r="BE372" s="184">
        <f>IF(N372="základní",J372,0)</f>
        <v>0</v>
      </c>
      <c r="BF372" s="184">
        <f>IF(N372="snížená",J372,0)</f>
        <v>0</v>
      </c>
      <c r="BG372" s="184">
        <f>IF(N372="zákl. přenesená",J372,0)</f>
        <v>0</v>
      </c>
      <c r="BH372" s="184">
        <f>IF(N372="sníž. přenesená",J372,0)</f>
        <v>0</v>
      </c>
      <c r="BI372" s="184">
        <f>IF(N372="nulová",J372,0)</f>
        <v>0</v>
      </c>
      <c r="BJ372" s="18" t="s">
        <v>8</v>
      </c>
      <c r="BK372" s="184">
        <f>ROUND(I372*H372,0)</f>
        <v>0</v>
      </c>
      <c r="BL372" s="18" t="s">
        <v>193</v>
      </c>
      <c r="BM372" s="183" t="s">
        <v>593</v>
      </c>
    </row>
    <row r="373" s="2" customFormat="1" ht="16.5" customHeight="1">
      <c r="A373" s="37"/>
      <c r="B373" s="171"/>
      <c r="C373" s="172" t="s">
        <v>594</v>
      </c>
      <c r="D373" s="172" t="s">
        <v>147</v>
      </c>
      <c r="E373" s="173" t="s">
        <v>595</v>
      </c>
      <c r="F373" s="174" t="s">
        <v>596</v>
      </c>
      <c r="G373" s="175" t="s">
        <v>231</v>
      </c>
      <c r="H373" s="176">
        <v>5</v>
      </c>
      <c r="I373" s="177"/>
      <c r="J373" s="178">
        <f>ROUND(I373*H373,0)</f>
        <v>0</v>
      </c>
      <c r="K373" s="174" t="s">
        <v>151</v>
      </c>
      <c r="L373" s="38"/>
      <c r="M373" s="179" t="s">
        <v>1</v>
      </c>
      <c r="N373" s="180" t="s">
        <v>42</v>
      </c>
      <c r="O373" s="76"/>
      <c r="P373" s="181">
        <f>O373*H373</f>
        <v>0</v>
      </c>
      <c r="Q373" s="181">
        <v>0</v>
      </c>
      <c r="R373" s="181">
        <f>Q373*H373</f>
        <v>0</v>
      </c>
      <c r="S373" s="181">
        <v>0</v>
      </c>
      <c r="T373" s="182">
        <f>S373*H373</f>
        <v>0</v>
      </c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R373" s="183" t="s">
        <v>193</v>
      </c>
      <c r="AT373" s="183" t="s">
        <v>147</v>
      </c>
      <c r="AU373" s="183" t="s">
        <v>86</v>
      </c>
      <c r="AY373" s="18" t="s">
        <v>144</v>
      </c>
      <c r="BE373" s="184">
        <f>IF(N373="základní",J373,0)</f>
        <v>0</v>
      </c>
      <c r="BF373" s="184">
        <f>IF(N373="snížená",J373,0)</f>
        <v>0</v>
      </c>
      <c r="BG373" s="184">
        <f>IF(N373="zákl. přenesená",J373,0)</f>
        <v>0</v>
      </c>
      <c r="BH373" s="184">
        <f>IF(N373="sníž. přenesená",J373,0)</f>
        <v>0</v>
      </c>
      <c r="BI373" s="184">
        <f>IF(N373="nulová",J373,0)</f>
        <v>0</v>
      </c>
      <c r="BJ373" s="18" t="s">
        <v>8</v>
      </c>
      <c r="BK373" s="184">
        <f>ROUND(I373*H373,0)</f>
        <v>0</v>
      </c>
      <c r="BL373" s="18" t="s">
        <v>193</v>
      </c>
      <c r="BM373" s="183" t="s">
        <v>597</v>
      </c>
    </row>
    <row r="374" s="2" customFormat="1" ht="16.5" customHeight="1">
      <c r="A374" s="37"/>
      <c r="B374" s="171"/>
      <c r="C374" s="202" t="s">
        <v>598</v>
      </c>
      <c r="D374" s="202" t="s">
        <v>251</v>
      </c>
      <c r="E374" s="203" t="s">
        <v>599</v>
      </c>
      <c r="F374" s="204" t="s">
        <v>600</v>
      </c>
      <c r="G374" s="205" t="s">
        <v>231</v>
      </c>
      <c r="H374" s="206">
        <v>5</v>
      </c>
      <c r="I374" s="207"/>
      <c r="J374" s="208">
        <f>ROUND(I374*H374,0)</f>
        <v>0</v>
      </c>
      <c r="K374" s="204" t="s">
        <v>151</v>
      </c>
      <c r="L374" s="209"/>
      <c r="M374" s="210" t="s">
        <v>1</v>
      </c>
      <c r="N374" s="211" t="s">
        <v>42</v>
      </c>
      <c r="O374" s="76"/>
      <c r="P374" s="181">
        <f>O374*H374</f>
        <v>0</v>
      </c>
      <c r="Q374" s="181">
        <v>0.00014999999999999999</v>
      </c>
      <c r="R374" s="181">
        <f>Q374*H374</f>
        <v>0.00074999999999999991</v>
      </c>
      <c r="S374" s="181">
        <v>0</v>
      </c>
      <c r="T374" s="182">
        <f>S374*H374</f>
        <v>0</v>
      </c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R374" s="183" t="s">
        <v>254</v>
      </c>
      <c r="AT374" s="183" t="s">
        <v>251</v>
      </c>
      <c r="AU374" s="183" t="s">
        <v>86</v>
      </c>
      <c r="AY374" s="18" t="s">
        <v>144</v>
      </c>
      <c r="BE374" s="184">
        <f>IF(N374="základní",J374,0)</f>
        <v>0</v>
      </c>
      <c r="BF374" s="184">
        <f>IF(N374="snížená",J374,0)</f>
        <v>0</v>
      </c>
      <c r="BG374" s="184">
        <f>IF(N374="zákl. přenesená",J374,0)</f>
        <v>0</v>
      </c>
      <c r="BH374" s="184">
        <f>IF(N374="sníž. přenesená",J374,0)</f>
        <v>0</v>
      </c>
      <c r="BI374" s="184">
        <f>IF(N374="nulová",J374,0)</f>
        <v>0</v>
      </c>
      <c r="BJ374" s="18" t="s">
        <v>8</v>
      </c>
      <c r="BK374" s="184">
        <f>ROUND(I374*H374,0)</f>
        <v>0</v>
      </c>
      <c r="BL374" s="18" t="s">
        <v>193</v>
      </c>
      <c r="BM374" s="183" t="s">
        <v>601</v>
      </c>
    </row>
    <row r="375" s="2" customFormat="1" ht="21.75" customHeight="1">
      <c r="A375" s="37"/>
      <c r="B375" s="171"/>
      <c r="C375" s="172" t="s">
        <v>355</v>
      </c>
      <c r="D375" s="172" t="s">
        <v>147</v>
      </c>
      <c r="E375" s="173" t="s">
        <v>602</v>
      </c>
      <c r="F375" s="174" t="s">
        <v>603</v>
      </c>
      <c r="G375" s="175" t="s">
        <v>231</v>
      </c>
      <c r="H375" s="176">
        <v>5</v>
      </c>
      <c r="I375" s="177"/>
      <c r="J375" s="178">
        <f>ROUND(I375*H375,0)</f>
        <v>0</v>
      </c>
      <c r="K375" s="174" t="s">
        <v>151</v>
      </c>
      <c r="L375" s="38"/>
      <c r="M375" s="179" t="s">
        <v>1</v>
      </c>
      <c r="N375" s="180" t="s">
        <v>42</v>
      </c>
      <c r="O375" s="76"/>
      <c r="P375" s="181">
        <f>O375*H375</f>
        <v>0</v>
      </c>
      <c r="Q375" s="181">
        <v>0</v>
      </c>
      <c r="R375" s="181">
        <f>Q375*H375</f>
        <v>0</v>
      </c>
      <c r="S375" s="181">
        <v>0</v>
      </c>
      <c r="T375" s="182">
        <f>S375*H375</f>
        <v>0</v>
      </c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R375" s="183" t="s">
        <v>193</v>
      </c>
      <c r="AT375" s="183" t="s">
        <v>147</v>
      </c>
      <c r="AU375" s="183" t="s">
        <v>86</v>
      </c>
      <c r="AY375" s="18" t="s">
        <v>144</v>
      </c>
      <c r="BE375" s="184">
        <f>IF(N375="základní",J375,0)</f>
        <v>0</v>
      </c>
      <c r="BF375" s="184">
        <f>IF(N375="snížená",J375,0)</f>
        <v>0</v>
      </c>
      <c r="BG375" s="184">
        <f>IF(N375="zákl. přenesená",J375,0)</f>
        <v>0</v>
      </c>
      <c r="BH375" s="184">
        <f>IF(N375="sníž. přenesená",J375,0)</f>
        <v>0</v>
      </c>
      <c r="BI375" s="184">
        <f>IF(N375="nulová",J375,0)</f>
        <v>0</v>
      </c>
      <c r="BJ375" s="18" t="s">
        <v>8</v>
      </c>
      <c r="BK375" s="184">
        <f>ROUND(I375*H375,0)</f>
        <v>0</v>
      </c>
      <c r="BL375" s="18" t="s">
        <v>193</v>
      </c>
      <c r="BM375" s="183" t="s">
        <v>604</v>
      </c>
    </row>
    <row r="376" s="2" customFormat="1" ht="24.15" customHeight="1">
      <c r="A376" s="37"/>
      <c r="B376" s="171"/>
      <c r="C376" s="202" t="s">
        <v>605</v>
      </c>
      <c r="D376" s="202" t="s">
        <v>251</v>
      </c>
      <c r="E376" s="203" t="s">
        <v>606</v>
      </c>
      <c r="F376" s="204" t="s">
        <v>607</v>
      </c>
      <c r="G376" s="205" t="s">
        <v>231</v>
      </c>
      <c r="H376" s="206">
        <v>5</v>
      </c>
      <c r="I376" s="207"/>
      <c r="J376" s="208">
        <f>ROUND(I376*H376,0)</f>
        <v>0</v>
      </c>
      <c r="K376" s="204" t="s">
        <v>151</v>
      </c>
      <c r="L376" s="209"/>
      <c r="M376" s="210" t="s">
        <v>1</v>
      </c>
      <c r="N376" s="211" t="s">
        <v>42</v>
      </c>
      <c r="O376" s="76"/>
      <c r="P376" s="181">
        <f>O376*H376</f>
        <v>0</v>
      </c>
      <c r="Q376" s="181">
        <v>0.0011999999999999999</v>
      </c>
      <c r="R376" s="181">
        <f>Q376*H376</f>
        <v>0.0059999999999999993</v>
      </c>
      <c r="S376" s="181">
        <v>0</v>
      </c>
      <c r="T376" s="182">
        <f>S376*H376</f>
        <v>0</v>
      </c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R376" s="183" t="s">
        <v>254</v>
      </c>
      <c r="AT376" s="183" t="s">
        <v>251</v>
      </c>
      <c r="AU376" s="183" t="s">
        <v>86</v>
      </c>
      <c r="AY376" s="18" t="s">
        <v>144</v>
      </c>
      <c r="BE376" s="184">
        <f>IF(N376="základní",J376,0)</f>
        <v>0</v>
      </c>
      <c r="BF376" s="184">
        <f>IF(N376="snížená",J376,0)</f>
        <v>0</v>
      </c>
      <c r="BG376" s="184">
        <f>IF(N376="zákl. přenesená",J376,0)</f>
        <v>0</v>
      </c>
      <c r="BH376" s="184">
        <f>IF(N376="sníž. přenesená",J376,0)</f>
        <v>0</v>
      </c>
      <c r="BI376" s="184">
        <f>IF(N376="nulová",J376,0)</f>
        <v>0</v>
      </c>
      <c r="BJ376" s="18" t="s">
        <v>8</v>
      </c>
      <c r="BK376" s="184">
        <f>ROUND(I376*H376,0)</f>
        <v>0</v>
      </c>
      <c r="BL376" s="18" t="s">
        <v>193</v>
      </c>
      <c r="BM376" s="183" t="s">
        <v>608</v>
      </c>
    </row>
    <row r="377" s="2" customFormat="1" ht="24.15" customHeight="1">
      <c r="A377" s="37"/>
      <c r="B377" s="171"/>
      <c r="C377" s="172" t="s">
        <v>359</v>
      </c>
      <c r="D377" s="172" t="s">
        <v>147</v>
      </c>
      <c r="E377" s="173" t="s">
        <v>609</v>
      </c>
      <c r="F377" s="174" t="s">
        <v>610</v>
      </c>
      <c r="G377" s="175" t="s">
        <v>231</v>
      </c>
      <c r="H377" s="176">
        <v>5</v>
      </c>
      <c r="I377" s="177"/>
      <c r="J377" s="178">
        <f>ROUND(I377*H377,0)</f>
        <v>0</v>
      </c>
      <c r="K377" s="174" t="s">
        <v>151</v>
      </c>
      <c r="L377" s="38"/>
      <c r="M377" s="179" t="s">
        <v>1</v>
      </c>
      <c r="N377" s="180" t="s">
        <v>42</v>
      </c>
      <c r="O377" s="76"/>
      <c r="P377" s="181">
        <f>O377*H377</f>
        <v>0</v>
      </c>
      <c r="Q377" s="181">
        <v>0.00047281249999999998</v>
      </c>
      <c r="R377" s="181">
        <f>Q377*H377</f>
        <v>0.0023640624999999998</v>
      </c>
      <c r="S377" s="181">
        <v>0</v>
      </c>
      <c r="T377" s="182">
        <f>S377*H377</f>
        <v>0</v>
      </c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R377" s="183" t="s">
        <v>193</v>
      </c>
      <c r="AT377" s="183" t="s">
        <v>147</v>
      </c>
      <c r="AU377" s="183" t="s">
        <v>86</v>
      </c>
      <c r="AY377" s="18" t="s">
        <v>144</v>
      </c>
      <c r="BE377" s="184">
        <f>IF(N377="základní",J377,0)</f>
        <v>0</v>
      </c>
      <c r="BF377" s="184">
        <f>IF(N377="snížená",J377,0)</f>
        <v>0</v>
      </c>
      <c r="BG377" s="184">
        <f>IF(N377="zákl. přenesená",J377,0)</f>
        <v>0</v>
      </c>
      <c r="BH377" s="184">
        <f>IF(N377="sníž. přenesená",J377,0)</f>
        <v>0</v>
      </c>
      <c r="BI377" s="184">
        <f>IF(N377="nulová",J377,0)</f>
        <v>0</v>
      </c>
      <c r="BJ377" s="18" t="s">
        <v>8</v>
      </c>
      <c r="BK377" s="184">
        <f>ROUND(I377*H377,0)</f>
        <v>0</v>
      </c>
      <c r="BL377" s="18" t="s">
        <v>193</v>
      </c>
      <c r="BM377" s="183" t="s">
        <v>611</v>
      </c>
    </row>
    <row r="378" s="13" customFormat="1">
      <c r="A378" s="13"/>
      <c r="B378" s="185"/>
      <c r="C378" s="13"/>
      <c r="D378" s="186" t="s">
        <v>154</v>
      </c>
      <c r="E378" s="187" t="s">
        <v>1</v>
      </c>
      <c r="F378" s="188" t="s">
        <v>291</v>
      </c>
      <c r="G378" s="13"/>
      <c r="H378" s="189">
        <v>1</v>
      </c>
      <c r="I378" s="190"/>
      <c r="J378" s="13"/>
      <c r="K378" s="13"/>
      <c r="L378" s="185"/>
      <c r="M378" s="191"/>
      <c r="N378" s="192"/>
      <c r="O378" s="192"/>
      <c r="P378" s="192"/>
      <c r="Q378" s="192"/>
      <c r="R378" s="192"/>
      <c r="S378" s="192"/>
      <c r="T378" s="19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187" t="s">
        <v>154</v>
      </c>
      <c r="AU378" s="187" t="s">
        <v>86</v>
      </c>
      <c r="AV378" s="13" t="s">
        <v>86</v>
      </c>
      <c r="AW378" s="13" t="s">
        <v>33</v>
      </c>
      <c r="AX378" s="13" t="s">
        <v>77</v>
      </c>
      <c r="AY378" s="187" t="s">
        <v>144</v>
      </c>
    </row>
    <row r="379" s="13" customFormat="1">
      <c r="A379" s="13"/>
      <c r="B379" s="185"/>
      <c r="C379" s="13"/>
      <c r="D379" s="186" t="s">
        <v>154</v>
      </c>
      <c r="E379" s="187" t="s">
        <v>1</v>
      </c>
      <c r="F379" s="188" t="s">
        <v>570</v>
      </c>
      <c r="G379" s="13"/>
      <c r="H379" s="189">
        <v>1</v>
      </c>
      <c r="I379" s="190"/>
      <c r="J379" s="13"/>
      <c r="K379" s="13"/>
      <c r="L379" s="185"/>
      <c r="M379" s="191"/>
      <c r="N379" s="192"/>
      <c r="O379" s="192"/>
      <c r="P379" s="192"/>
      <c r="Q379" s="192"/>
      <c r="R379" s="192"/>
      <c r="S379" s="192"/>
      <c r="T379" s="19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187" t="s">
        <v>154</v>
      </c>
      <c r="AU379" s="187" t="s">
        <v>86</v>
      </c>
      <c r="AV379" s="13" t="s">
        <v>86</v>
      </c>
      <c r="AW379" s="13" t="s">
        <v>33</v>
      </c>
      <c r="AX379" s="13" t="s">
        <v>77</v>
      </c>
      <c r="AY379" s="187" t="s">
        <v>144</v>
      </c>
    </row>
    <row r="380" s="13" customFormat="1">
      <c r="A380" s="13"/>
      <c r="B380" s="185"/>
      <c r="C380" s="13"/>
      <c r="D380" s="186" t="s">
        <v>154</v>
      </c>
      <c r="E380" s="187" t="s">
        <v>1</v>
      </c>
      <c r="F380" s="188" t="s">
        <v>571</v>
      </c>
      <c r="G380" s="13"/>
      <c r="H380" s="189">
        <v>1</v>
      </c>
      <c r="I380" s="190"/>
      <c r="J380" s="13"/>
      <c r="K380" s="13"/>
      <c r="L380" s="185"/>
      <c r="M380" s="191"/>
      <c r="N380" s="192"/>
      <c r="O380" s="192"/>
      <c r="P380" s="192"/>
      <c r="Q380" s="192"/>
      <c r="R380" s="192"/>
      <c r="S380" s="192"/>
      <c r="T380" s="19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187" t="s">
        <v>154</v>
      </c>
      <c r="AU380" s="187" t="s">
        <v>86</v>
      </c>
      <c r="AV380" s="13" t="s">
        <v>86</v>
      </c>
      <c r="AW380" s="13" t="s">
        <v>33</v>
      </c>
      <c r="AX380" s="13" t="s">
        <v>77</v>
      </c>
      <c r="AY380" s="187" t="s">
        <v>144</v>
      </c>
    </row>
    <row r="381" s="13" customFormat="1">
      <c r="A381" s="13"/>
      <c r="B381" s="185"/>
      <c r="C381" s="13"/>
      <c r="D381" s="186" t="s">
        <v>154</v>
      </c>
      <c r="E381" s="187" t="s">
        <v>1</v>
      </c>
      <c r="F381" s="188" t="s">
        <v>572</v>
      </c>
      <c r="G381" s="13"/>
      <c r="H381" s="189">
        <v>1</v>
      </c>
      <c r="I381" s="190"/>
      <c r="J381" s="13"/>
      <c r="K381" s="13"/>
      <c r="L381" s="185"/>
      <c r="M381" s="191"/>
      <c r="N381" s="192"/>
      <c r="O381" s="192"/>
      <c r="P381" s="192"/>
      <c r="Q381" s="192"/>
      <c r="R381" s="192"/>
      <c r="S381" s="192"/>
      <c r="T381" s="19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187" t="s">
        <v>154</v>
      </c>
      <c r="AU381" s="187" t="s">
        <v>86</v>
      </c>
      <c r="AV381" s="13" t="s">
        <v>86</v>
      </c>
      <c r="AW381" s="13" t="s">
        <v>33</v>
      </c>
      <c r="AX381" s="13" t="s">
        <v>77</v>
      </c>
      <c r="AY381" s="187" t="s">
        <v>144</v>
      </c>
    </row>
    <row r="382" s="13" customFormat="1">
      <c r="A382" s="13"/>
      <c r="B382" s="185"/>
      <c r="C382" s="13"/>
      <c r="D382" s="186" t="s">
        <v>154</v>
      </c>
      <c r="E382" s="187" t="s">
        <v>1</v>
      </c>
      <c r="F382" s="188" t="s">
        <v>573</v>
      </c>
      <c r="G382" s="13"/>
      <c r="H382" s="189">
        <v>1</v>
      </c>
      <c r="I382" s="190"/>
      <c r="J382" s="13"/>
      <c r="K382" s="13"/>
      <c r="L382" s="185"/>
      <c r="M382" s="191"/>
      <c r="N382" s="192"/>
      <c r="O382" s="192"/>
      <c r="P382" s="192"/>
      <c r="Q382" s="192"/>
      <c r="R382" s="192"/>
      <c r="S382" s="192"/>
      <c r="T382" s="19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187" t="s">
        <v>154</v>
      </c>
      <c r="AU382" s="187" t="s">
        <v>86</v>
      </c>
      <c r="AV382" s="13" t="s">
        <v>86</v>
      </c>
      <c r="AW382" s="13" t="s">
        <v>33</v>
      </c>
      <c r="AX382" s="13" t="s">
        <v>77</v>
      </c>
      <c r="AY382" s="187" t="s">
        <v>144</v>
      </c>
    </row>
    <row r="383" s="14" customFormat="1">
      <c r="A383" s="14"/>
      <c r="B383" s="194"/>
      <c r="C383" s="14"/>
      <c r="D383" s="186" t="s">
        <v>154</v>
      </c>
      <c r="E383" s="195" t="s">
        <v>1</v>
      </c>
      <c r="F383" s="196" t="s">
        <v>181</v>
      </c>
      <c r="G383" s="14"/>
      <c r="H383" s="197">
        <v>5</v>
      </c>
      <c r="I383" s="198"/>
      <c r="J383" s="14"/>
      <c r="K383" s="14"/>
      <c r="L383" s="194"/>
      <c r="M383" s="199"/>
      <c r="N383" s="200"/>
      <c r="O383" s="200"/>
      <c r="P383" s="200"/>
      <c r="Q383" s="200"/>
      <c r="R383" s="200"/>
      <c r="S383" s="200"/>
      <c r="T383" s="201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195" t="s">
        <v>154</v>
      </c>
      <c r="AU383" s="195" t="s">
        <v>86</v>
      </c>
      <c r="AV383" s="14" t="s">
        <v>145</v>
      </c>
      <c r="AW383" s="14" t="s">
        <v>33</v>
      </c>
      <c r="AX383" s="14" t="s">
        <v>8</v>
      </c>
      <c r="AY383" s="195" t="s">
        <v>144</v>
      </c>
    </row>
    <row r="384" s="2" customFormat="1" ht="37.8" customHeight="1">
      <c r="A384" s="37"/>
      <c r="B384" s="171"/>
      <c r="C384" s="202" t="s">
        <v>612</v>
      </c>
      <c r="D384" s="202" t="s">
        <v>251</v>
      </c>
      <c r="E384" s="203" t="s">
        <v>613</v>
      </c>
      <c r="F384" s="204" t="s">
        <v>614</v>
      </c>
      <c r="G384" s="205" t="s">
        <v>231</v>
      </c>
      <c r="H384" s="206">
        <v>5</v>
      </c>
      <c r="I384" s="207"/>
      <c r="J384" s="208">
        <f>ROUND(I384*H384,0)</f>
        <v>0</v>
      </c>
      <c r="K384" s="204" t="s">
        <v>151</v>
      </c>
      <c r="L384" s="209"/>
      <c r="M384" s="210" t="s">
        <v>1</v>
      </c>
      <c r="N384" s="211" t="s">
        <v>42</v>
      </c>
      <c r="O384" s="76"/>
      <c r="P384" s="181">
        <f>O384*H384</f>
        <v>0</v>
      </c>
      <c r="Q384" s="181">
        <v>0.016</v>
      </c>
      <c r="R384" s="181">
        <f>Q384*H384</f>
        <v>0.080000000000000002</v>
      </c>
      <c r="S384" s="181">
        <v>0</v>
      </c>
      <c r="T384" s="182">
        <f>S384*H384</f>
        <v>0</v>
      </c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R384" s="183" t="s">
        <v>254</v>
      </c>
      <c r="AT384" s="183" t="s">
        <v>251</v>
      </c>
      <c r="AU384" s="183" t="s">
        <v>86</v>
      </c>
      <c r="AY384" s="18" t="s">
        <v>144</v>
      </c>
      <c r="BE384" s="184">
        <f>IF(N384="základní",J384,0)</f>
        <v>0</v>
      </c>
      <c r="BF384" s="184">
        <f>IF(N384="snížená",J384,0)</f>
        <v>0</v>
      </c>
      <c r="BG384" s="184">
        <f>IF(N384="zákl. přenesená",J384,0)</f>
        <v>0</v>
      </c>
      <c r="BH384" s="184">
        <f>IF(N384="sníž. přenesená",J384,0)</f>
        <v>0</v>
      </c>
      <c r="BI384" s="184">
        <f>IF(N384="nulová",J384,0)</f>
        <v>0</v>
      </c>
      <c r="BJ384" s="18" t="s">
        <v>8</v>
      </c>
      <c r="BK384" s="184">
        <f>ROUND(I384*H384,0)</f>
        <v>0</v>
      </c>
      <c r="BL384" s="18" t="s">
        <v>193</v>
      </c>
      <c r="BM384" s="183" t="s">
        <v>615</v>
      </c>
    </row>
    <row r="385" s="2" customFormat="1" ht="24.15" customHeight="1">
      <c r="A385" s="37"/>
      <c r="B385" s="171"/>
      <c r="C385" s="172" t="s">
        <v>476</v>
      </c>
      <c r="D385" s="172" t="s">
        <v>147</v>
      </c>
      <c r="E385" s="173" t="s">
        <v>616</v>
      </c>
      <c r="F385" s="174" t="s">
        <v>617</v>
      </c>
      <c r="G385" s="175" t="s">
        <v>231</v>
      </c>
      <c r="H385" s="176">
        <v>5</v>
      </c>
      <c r="I385" s="177"/>
      <c r="J385" s="178">
        <f>ROUND(I385*H385,0)</f>
        <v>0</v>
      </c>
      <c r="K385" s="174" t="s">
        <v>151</v>
      </c>
      <c r="L385" s="38"/>
      <c r="M385" s="179" t="s">
        <v>1</v>
      </c>
      <c r="N385" s="180" t="s">
        <v>42</v>
      </c>
      <c r="O385" s="76"/>
      <c r="P385" s="181">
        <f>O385*H385</f>
        <v>0</v>
      </c>
      <c r="Q385" s="181">
        <v>0</v>
      </c>
      <c r="R385" s="181">
        <f>Q385*H385</f>
        <v>0</v>
      </c>
      <c r="S385" s="181">
        <v>0.024</v>
      </c>
      <c r="T385" s="182">
        <f>S385*H385</f>
        <v>0.12</v>
      </c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R385" s="183" t="s">
        <v>193</v>
      </c>
      <c r="AT385" s="183" t="s">
        <v>147</v>
      </c>
      <c r="AU385" s="183" t="s">
        <v>86</v>
      </c>
      <c r="AY385" s="18" t="s">
        <v>144</v>
      </c>
      <c r="BE385" s="184">
        <f>IF(N385="základní",J385,0)</f>
        <v>0</v>
      </c>
      <c r="BF385" s="184">
        <f>IF(N385="snížená",J385,0)</f>
        <v>0</v>
      </c>
      <c r="BG385" s="184">
        <f>IF(N385="zákl. přenesená",J385,0)</f>
        <v>0</v>
      </c>
      <c r="BH385" s="184">
        <f>IF(N385="sníž. přenesená",J385,0)</f>
        <v>0</v>
      </c>
      <c r="BI385" s="184">
        <f>IF(N385="nulová",J385,0)</f>
        <v>0</v>
      </c>
      <c r="BJ385" s="18" t="s">
        <v>8</v>
      </c>
      <c r="BK385" s="184">
        <f>ROUND(I385*H385,0)</f>
        <v>0</v>
      </c>
      <c r="BL385" s="18" t="s">
        <v>193</v>
      </c>
      <c r="BM385" s="183" t="s">
        <v>618</v>
      </c>
    </row>
    <row r="386" s="2" customFormat="1" ht="16.5" customHeight="1">
      <c r="A386" s="37"/>
      <c r="B386" s="171"/>
      <c r="C386" s="172" t="s">
        <v>619</v>
      </c>
      <c r="D386" s="172" t="s">
        <v>147</v>
      </c>
      <c r="E386" s="173" t="s">
        <v>620</v>
      </c>
      <c r="F386" s="174" t="s">
        <v>621</v>
      </c>
      <c r="G386" s="175" t="s">
        <v>231</v>
      </c>
      <c r="H386" s="176">
        <v>4</v>
      </c>
      <c r="I386" s="177"/>
      <c r="J386" s="178">
        <f>ROUND(I386*H386,0)</f>
        <v>0</v>
      </c>
      <c r="K386" s="174" t="s">
        <v>1</v>
      </c>
      <c r="L386" s="38"/>
      <c r="M386" s="179" t="s">
        <v>1</v>
      </c>
      <c r="N386" s="180" t="s">
        <v>42</v>
      </c>
      <c r="O386" s="76"/>
      <c r="P386" s="181">
        <f>O386*H386</f>
        <v>0</v>
      </c>
      <c r="Q386" s="181">
        <v>0</v>
      </c>
      <c r="R386" s="181">
        <f>Q386*H386</f>
        <v>0</v>
      </c>
      <c r="S386" s="181">
        <v>0</v>
      </c>
      <c r="T386" s="182">
        <f>S386*H386</f>
        <v>0</v>
      </c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R386" s="183" t="s">
        <v>193</v>
      </c>
      <c r="AT386" s="183" t="s">
        <v>147</v>
      </c>
      <c r="AU386" s="183" t="s">
        <v>86</v>
      </c>
      <c r="AY386" s="18" t="s">
        <v>144</v>
      </c>
      <c r="BE386" s="184">
        <f>IF(N386="základní",J386,0)</f>
        <v>0</v>
      </c>
      <c r="BF386" s="184">
        <f>IF(N386="snížená",J386,0)</f>
        <v>0</v>
      </c>
      <c r="BG386" s="184">
        <f>IF(N386="zákl. přenesená",J386,0)</f>
        <v>0</v>
      </c>
      <c r="BH386" s="184">
        <f>IF(N386="sníž. přenesená",J386,0)</f>
        <v>0</v>
      </c>
      <c r="BI386" s="184">
        <f>IF(N386="nulová",J386,0)</f>
        <v>0</v>
      </c>
      <c r="BJ386" s="18" t="s">
        <v>8</v>
      </c>
      <c r="BK386" s="184">
        <f>ROUND(I386*H386,0)</f>
        <v>0</v>
      </c>
      <c r="BL386" s="18" t="s">
        <v>193</v>
      </c>
      <c r="BM386" s="183" t="s">
        <v>622</v>
      </c>
    </row>
    <row r="387" s="13" customFormat="1">
      <c r="A387" s="13"/>
      <c r="B387" s="185"/>
      <c r="C387" s="13"/>
      <c r="D387" s="186" t="s">
        <v>154</v>
      </c>
      <c r="E387" s="187" t="s">
        <v>1</v>
      </c>
      <c r="F387" s="188" t="s">
        <v>623</v>
      </c>
      <c r="G387" s="13"/>
      <c r="H387" s="189">
        <v>2</v>
      </c>
      <c r="I387" s="190"/>
      <c r="J387" s="13"/>
      <c r="K387" s="13"/>
      <c r="L387" s="185"/>
      <c r="M387" s="191"/>
      <c r="N387" s="192"/>
      <c r="O387" s="192"/>
      <c r="P387" s="192"/>
      <c r="Q387" s="192"/>
      <c r="R387" s="192"/>
      <c r="S387" s="192"/>
      <c r="T387" s="19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187" t="s">
        <v>154</v>
      </c>
      <c r="AU387" s="187" t="s">
        <v>86</v>
      </c>
      <c r="AV387" s="13" t="s">
        <v>86</v>
      </c>
      <c r="AW387" s="13" t="s">
        <v>33</v>
      </c>
      <c r="AX387" s="13" t="s">
        <v>77</v>
      </c>
      <c r="AY387" s="187" t="s">
        <v>144</v>
      </c>
    </row>
    <row r="388" s="13" customFormat="1">
      <c r="A388" s="13"/>
      <c r="B388" s="185"/>
      <c r="C388" s="13"/>
      <c r="D388" s="186" t="s">
        <v>154</v>
      </c>
      <c r="E388" s="187" t="s">
        <v>1</v>
      </c>
      <c r="F388" s="188" t="s">
        <v>624</v>
      </c>
      <c r="G388" s="13"/>
      <c r="H388" s="189">
        <v>2</v>
      </c>
      <c r="I388" s="190"/>
      <c r="J388" s="13"/>
      <c r="K388" s="13"/>
      <c r="L388" s="185"/>
      <c r="M388" s="191"/>
      <c r="N388" s="192"/>
      <c r="O388" s="192"/>
      <c r="P388" s="192"/>
      <c r="Q388" s="192"/>
      <c r="R388" s="192"/>
      <c r="S388" s="192"/>
      <c r="T388" s="19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187" t="s">
        <v>154</v>
      </c>
      <c r="AU388" s="187" t="s">
        <v>86</v>
      </c>
      <c r="AV388" s="13" t="s">
        <v>86</v>
      </c>
      <c r="AW388" s="13" t="s">
        <v>33</v>
      </c>
      <c r="AX388" s="13" t="s">
        <v>77</v>
      </c>
      <c r="AY388" s="187" t="s">
        <v>144</v>
      </c>
    </row>
    <row r="389" s="14" customFormat="1">
      <c r="A389" s="14"/>
      <c r="B389" s="194"/>
      <c r="C389" s="14"/>
      <c r="D389" s="186" t="s">
        <v>154</v>
      </c>
      <c r="E389" s="195" t="s">
        <v>1</v>
      </c>
      <c r="F389" s="196" t="s">
        <v>181</v>
      </c>
      <c r="G389" s="14"/>
      <c r="H389" s="197">
        <v>4</v>
      </c>
      <c r="I389" s="198"/>
      <c r="J389" s="14"/>
      <c r="K389" s="14"/>
      <c r="L389" s="194"/>
      <c r="M389" s="199"/>
      <c r="N389" s="200"/>
      <c r="O389" s="200"/>
      <c r="P389" s="200"/>
      <c r="Q389" s="200"/>
      <c r="R389" s="200"/>
      <c r="S389" s="200"/>
      <c r="T389" s="201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195" t="s">
        <v>154</v>
      </c>
      <c r="AU389" s="195" t="s">
        <v>86</v>
      </c>
      <c r="AV389" s="14" t="s">
        <v>145</v>
      </c>
      <c r="AW389" s="14" t="s">
        <v>33</v>
      </c>
      <c r="AX389" s="14" t="s">
        <v>8</v>
      </c>
      <c r="AY389" s="195" t="s">
        <v>144</v>
      </c>
    </row>
    <row r="390" s="2" customFormat="1" ht="16.5" customHeight="1">
      <c r="A390" s="37"/>
      <c r="B390" s="171"/>
      <c r="C390" s="202" t="s">
        <v>479</v>
      </c>
      <c r="D390" s="202" t="s">
        <v>251</v>
      </c>
      <c r="E390" s="203" t="s">
        <v>625</v>
      </c>
      <c r="F390" s="204" t="s">
        <v>626</v>
      </c>
      <c r="G390" s="205" t="s">
        <v>231</v>
      </c>
      <c r="H390" s="206">
        <v>2</v>
      </c>
      <c r="I390" s="207"/>
      <c r="J390" s="208">
        <f>ROUND(I390*H390,0)</f>
        <v>0</v>
      </c>
      <c r="K390" s="204" t="s">
        <v>1</v>
      </c>
      <c r="L390" s="209"/>
      <c r="M390" s="210" t="s">
        <v>1</v>
      </c>
      <c r="N390" s="211" t="s">
        <v>42</v>
      </c>
      <c r="O390" s="76"/>
      <c r="P390" s="181">
        <f>O390*H390</f>
        <v>0</v>
      </c>
      <c r="Q390" s="181">
        <v>0.057000000000000002</v>
      </c>
      <c r="R390" s="181">
        <f>Q390*H390</f>
        <v>0.114</v>
      </c>
      <c r="S390" s="181">
        <v>0</v>
      </c>
      <c r="T390" s="182">
        <f>S390*H390</f>
        <v>0</v>
      </c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R390" s="183" t="s">
        <v>254</v>
      </c>
      <c r="AT390" s="183" t="s">
        <v>251</v>
      </c>
      <c r="AU390" s="183" t="s">
        <v>86</v>
      </c>
      <c r="AY390" s="18" t="s">
        <v>144</v>
      </c>
      <c r="BE390" s="184">
        <f>IF(N390="základní",J390,0)</f>
        <v>0</v>
      </c>
      <c r="BF390" s="184">
        <f>IF(N390="snížená",J390,0)</f>
        <v>0</v>
      </c>
      <c r="BG390" s="184">
        <f>IF(N390="zákl. přenesená",J390,0)</f>
        <v>0</v>
      </c>
      <c r="BH390" s="184">
        <f>IF(N390="sníž. přenesená",J390,0)</f>
        <v>0</v>
      </c>
      <c r="BI390" s="184">
        <f>IF(N390="nulová",J390,0)</f>
        <v>0</v>
      </c>
      <c r="BJ390" s="18" t="s">
        <v>8</v>
      </c>
      <c r="BK390" s="184">
        <f>ROUND(I390*H390,0)</f>
        <v>0</v>
      </c>
      <c r="BL390" s="18" t="s">
        <v>193</v>
      </c>
      <c r="BM390" s="183" t="s">
        <v>627</v>
      </c>
    </row>
    <row r="391" s="13" customFormat="1">
      <c r="A391" s="13"/>
      <c r="B391" s="185"/>
      <c r="C391" s="13"/>
      <c r="D391" s="186" t="s">
        <v>154</v>
      </c>
      <c r="E391" s="187" t="s">
        <v>1</v>
      </c>
      <c r="F391" s="188" t="s">
        <v>628</v>
      </c>
      <c r="G391" s="13"/>
      <c r="H391" s="189">
        <v>1</v>
      </c>
      <c r="I391" s="190"/>
      <c r="J391" s="13"/>
      <c r="K391" s="13"/>
      <c r="L391" s="185"/>
      <c r="M391" s="191"/>
      <c r="N391" s="192"/>
      <c r="O391" s="192"/>
      <c r="P391" s="192"/>
      <c r="Q391" s="192"/>
      <c r="R391" s="192"/>
      <c r="S391" s="192"/>
      <c r="T391" s="19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187" t="s">
        <v>154</v>
      </c>
      <c r="AU391" s="187" t="s">
        <v>86</v>
      </c>
      <c r="AV391" s="13" t="s">
        <v>86</v>
      </c>
      <c r="AW391" s="13" t="s">
        <v>33</v>
      </c>
      <c r="AX391" s="13" t="s">
        <v>77</v>
      </c>
      <c r="AY391" s="187" t="s">
        <v>144</v>
      </c>
    </row>
    <row r="392" s="13" customFormat="1">
      <c r="A392" s="13"/>
      <c r="B392" s="185"/>
      <c r="C392" s="13"/>
      <c r="D392" s="186" t="s">
        <v>154</v>
      </c>
      <c r="E392" s="187" t="s">
        <v>1</v>
      </c>
      <c r="F392" s="188" t="s">
        <v>629</v>
      </c>
      <c r="G392" s="13"/>
      <c r="H392" s="189">
        <v>1</v>
      </c>
      <c r="I392" s="190"/>
      <c r="J392" s="13"/>
      <c r="K392" s="13"/>
      <c r="L392" s="185"/>
      <c r="M392" s="191"/>
      <c r="N392" s="192"/>
      <c r="O392" s="192"/>
      <c r="P392" s="192"/>
      <c r="Q392" s="192"/>
      <c r="R392" s="192"/>
      <c r="S392" s="192"/>
      <c r="T392" s="19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187" t="s">
        <v>154</v>
      </c>
      <c r="AU392" s="187" t="s">
        <v>86</v>
      </c>
      <c r="AV392" s="13" t="s">
        <v>86</v>
      </c>
      <c r="AW392" s="13" t="s">
        <v>33</v>
      </c>
      <c r="AX392" s="13" t="s">
        <v>77</v>
      </c>
      <c r="AY392" s="187" t="s">
        <v>144</v>
      </c>
    </row>
    <row r="393" s="14" customFormat="1">
      <c r="A393" s="14"/>
      <c r="B393" s="194"/>
      <c r="C393" s="14"/>
      <c r="D393" s="186" t="s">
        <v>154</v>
      </c>
      <c r="E393" s="195" t="s">
        <v>1</v>
      </c>
      <c r="F393" s="196" t="s">
        <v>181</v>
      </c>
      <c r="G393" s="14"/>
      <c r="H393" s="197">
        <v>2</v>
      </c>
      <c r="I393" s="198"/>
      <c r="J393" s="14"/>
      <c r="K393" s="14"/>
      <c r="L393" s="194"/>
      <c r="M393" s="199"/>
      <c r="N393" s="200"/>
      <c r="O393" s="200"/>
      <c r="P393" s="200"/>
      <c r="Q393" s="200"/>
      <c r="R393" s="200"/>
      <c r="S393" s="200"/>
      <c r="T393" s="201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195" t="s">
        <v>154</v>
      </c>
      <c r="AU393" s="195" t="s">
        <v>86</v>
      </c>
      <c r="AV393" s="14" t="s">
        <v>145</v>
      </c>
      <c r="AW393" s="14" t="s">
        <v>33</v>
      </c>
      <c r="AX393" s="14" t="s">
        <v>8</v>
      </c>
      <c r="AY393" s="195" t="s">
        <v>144</v>
      </c>
    </row>
    <row r="394" s="2" customFormat="1" ht="16.5" customHeight="1">
      <c r="A394" s="37"/>
      <c r="B394" s="171"/>
      <c r="C394" s="202" t="s">
        <v>630</v>
      </c>
      <c r="D394" s="202" t="s">
        <v>251</v>
      </c>
      <c r="E394" s="203" t="s">
        <v>631</v>
      </c>
      <c r="F394" s="204" t="s">
        <v>632</v>
      </c>
      <c r="G394" s="205" t="s">
        <v>231</v>
      </c>
      <c r="H394" s="206">
        <v>2</v>
      </c>
      <c r="I394" s="207"/>
      <c r="J394" s="208">
        <f>ROUND(I394*H394,0)</f>
        <v>0</v>
      </c>
      <c r="K394" s="204" t="s">
        <v>1</v>
      </c>
      <c r="L394" s="209"/>
      <c r="M394" s="210" t="s">
        <v>1</v>
      </c>
      <c r="N394" s="211" t="s">
        <v>42</v>
      </c>
      <c r="O394" s="76"/>
      <c r="P394" s="181">
        <f>O394*H394</f>
        <v>0</v>
      </c>
      <c r="Q394" s="181">
        <v>0.057000000000000002</v>
      </c>
      <c r="R394" s="181">
        <f>Q394*H394</f>
        <v>0.114</v>
      </c>
      <c r="S394" s="181">
        <v>0</v>
      </c>
      <c r="T394" s="182">
        <f>S394*H394</f>
        <v>0</v>
      </c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R394" s="183" t="s">
        <v>254</v>
      </c>
      <c r="AT394" s="183" t="s">
        <v>251</v>
      </c>
      <c r="AU394" s="183" t="s">
        <v>86</v>
      </c>
      <c r="AY394" s="18" t="s">
        <v>144</v>
      </c>
      <c r="BE394" s="184">
        <f>IF(N394="základní",J394,0)</f>
        <v>0</v>
      </c>
      <c r="BF394" s="184">
        <f>IF(N394="snížená",J394,0)</f>
        <v>0</v>
      </c>
      <c r="BG394" s="184">
        <f>IF(N394="zákl. přenesená",J394,0)</f>
        <v>0</v>
      </c>
      <c r="BH394" s="184">
        <f>IF(N394="sníž. přenesená",J394,0)</f>
        <v>0</v>
      </c>
      <c r="BI394" s="184">
        <f>IF(N394="nulová",J394,0)</f>
        <v>0</v>
      </c>
      <c r="BJ394" s="18" t="s">
        <v>8</v>
      </c>
      <c r="BK394" s="184">
        <f>ROUND(I394*H394,0)</f>
        <v>0</v>
      </c>
      <c r="BL394" s="18" t="s">
        <v>193</v>
      </c>
      <c r="BM394" s="183" t="s">
        <v>633</v>
      </c>
    </row>
    <row r="395" s="13" customFormat="1">
      <c r="A395" s="13"/>
      <c r="B395" s="185"/>
      <c r="C395" s="13"/>
      <c r="D395" s="186" t="s">
        <v>154</v>
      </c>
      <c r="E395" s="187" t="s">
        <v>1</v>
      </c>
      <c r="F395" s="188" t="s">
        <v>634</v>
      </c>
      <c r="G395" s="13"/>
      <c r="H395" s="189">
        <v>1</v>
      </c>
      <c r="I395" s="190"/>
      <c r="J395" s="13"/>
      <c r="K395" s="13"/>
      <c r="L395" s="185"/>
      <c r="M395" s="191"/>
      <c r="N395" s="192"/>
      <c r="O395" s="192"/>
      <c r="P395" s="192"/>
      <c r="Q395" s="192"/>
      <c r="R395" s="192"/>
      <c r="S395" s="192"/>
      <c r="T395" s="19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187" t="s">
        <v>154</v>
      </c>
      <c r="AU395" s="187" t="s">
        <v>86</v>
      </c>
      <c r="AV395" s="13" t="s">
        <v>86</v>
      </c>
      <c r="AW395" s="13" t="s">
        <v>33</v>
      </c>
      <c r="AX395" s="13" t="s">
        <v>77</v>
      </c>
      <c r="AY395" s="187" t="s">
        <v>144</v>
      </c>
    </row>
    <row r="396" s="13" customFormat="1">
      <c r="A396" s="13"/>
      <c r="B396" s="185"/>
      <c r="C396" s="13"/>
      <c r="D396" s="186" t="s">
        <v>154</v>
      </c>
      <c r="E396" s="187" t="s">
        <v>1</v>
      </c>
      <c r="F396" s="188" t="s">
        <v>635</v>
      </c>
      <c r="G396" s="13"/>
      <c r="H396" s="189">
        <v>1</v>
      </c>
      <c r="I396" s="190"/>
      <c r="J396" s="13"/>
      <c r="K396" s="13"/>
      <c r="L396" s="185"/>
      <c r="M396" s="191"/>
      <c r="N396" s="192"/>
      <c r="O396" s="192"/>
      <c r="P396" s="192"/>
      <c r="Q396" s="192"/>
      <c r="R396" s="192"/>
      <c r="S396" s="192"/>
      <c r="T396" s="19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187" t="s">
        <v>154</v>
      </c>
      <c r="AU396" s="187" t="s">
        <v>86</v>
      </c>
      <c r="AV396" s="13" t="s">
        <v>86</v>
      </c>
      <c r="AW396" s="13" t="s">
        <v>33</v>
      </c>
      <c r="AX396" s="13" t="s">
        <v>77</v>
      </c>
      <c r="AY396" s="187" t="s">
        <v>144</v>
      </c>
    </row>
    <row r="397" s="14" customFormat="1">
      <c r="A397" s="14"/>
      <c r="B397" s="194"/>
      <c r="C397" s="14"/>
      <c r="D397" s="186" t="s">
        <v>154</v>
      </c>
      <c r="E397" s="195" t="s">
        <v>1</v>
      </c>
      <c r="F397" s="196" t="s">
        <v>181</v>
      </c>
      <c r="G397" s="14"/>
      <c r="H397" s="197">
        <v>2</v>
      </c>
      <c r="I397" s="198"/>
      <c r="J397" s="14"/>
      <c r="K397" s="14"/>
      <c r="L397" s="194"/>
      <c r="M397" s="199"/>
      <c r="N397" s="200"/>
      <c r="O397" s="200"/>
      <c r="P397" s="200"/>
      <c r="Q397" s="200"/>
      <c r="R397" s="200"/>
      <c r="S397" s="200"/>
      <c r="T397" s="201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195" t="s">
        <v>154</v>
      </c>
      <c r="AU397" s="195" t="s">
        <v>86</v>
      </c>
      <c r="AV397" s="14" t="s">
        <v>145</v>
      </c>
      <c r="AW397" s="14" t="s">
        <v>33</v>
      </c>
      <c r="AX397" s="14" t="s">
        <v>8</v>
      </c>
      <c r="AY397" s="195" t="s">
        <v>144</v>
      </c>
    </row>
    <row r="398" s="2" customFormat="1" ht="24.15" customHeight="1">
      <c r="A398" s="37"/>
      <c r="B398" s="171"/>
      <c r="C398" s="172" t="s">
        <v>483</v>
      </c>
      <c r="D398" s="172" t="s">
        <v>147</v>
      </c>
      <c r="E398" s="173" t="s">
        <v>636</v>
      </c>
      <c r="F398" s="174" t="s">
        <v>637</v>
      </c>
      <c r="G398" s="175" t="s">
        <v>198</v>
      </c>
      <c r="H398" s="176">
        <v>0.41599999999999998</v>
      </c>
      <c r="I398" s="177"/>
      <c r="J398" s="178">
        <f>ROUND(I398*H398,0)</f>
        <v>0</v>
      </c>
      <c r="K398" s="174" t="s">
        <v>151</v>
      </c>
      <c r="L398" s="38"/>
      <c r="M398" s="179" t="s">
        <v>1</v>
      </c>
      <c r="N398" s="180" t="s">
        <v>42</v>
      </c>
      <c r="O398" s="76"/>
      <c r="P398" s="181">
        <f>O398*H398</f>
        <v>0</v>
      </c>
      <c r="Q398" s="181">
        <v>0</v>
      </c>
      <c r="R398" s="181">
        <f>Q398*H398</f>
        <v>0</v>
      </c>
      <c r="S398" s="181">
        <v>0</v>
      </c>
      <c r="T398" s="182">
        <f>S398*H398</f>
        <v>0</v>
      </c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R398" s="183" t="s">
        <v>193</v>
      </c>
      <c r="AT398" s="183" t="s">
        <v>147</v>
      </c>
      <c r="AU398" s="183" t="s">
        <v>86</v>
      </c>
      <c r="AY398" s="18" t="s">
        <v>144</v>
      </c>
      <c r="BE398" s="184">
        <f>IF(N398="základní",J398,0)</f>
        <v>0</v>
      </c>
      <c r="BF398" s="184">
        <f>IF(N398="snížená",J398,0)</f>
        <v>0</v>
      </c>
      <c r="BG398" s="184">
        <f>IF(N398="zákl. přenesená",J398,0)</f>
        <v>0</v>
      </c>
      <c r="BH398" s="184">
        <f>IF(N398="sníž. přenesená",J398,0)</f>
        <v>0</v>
      </c>
      <c r="BI398" s="184">
        <f>IF(N398="nulová",J398,0)</f>
        <v>0</v>
      </c>
      <c r="BJ398" s="18" t="s">
        <v>8</v>
      </c>
      <c r="BK398" s="184">
        <f>ROUND(I398*H398,0)</f>
        <v>0</v>
      </c>
      <c r="BL398" s="18" t="s">
        <v>193</v>
      </c>
      <c r="BM398" s="183" t="s">
        <v>638</v>
      </c>
    </row>
    <row r="399" s="2" customFormat="1" ht="24.15" customHeight="1">
      <c r="A399" s="37"/>
      <c r="B399" s="171"/>
      <c r="C399" s="172" t="s">
        <v>639</v>
      </c>
      <c r="D399" s="172" t="s">
        <v>147</v>
      </c>
      <c r="E399" s="173" t="s">
        <v>640</v>
      </c>
      <c r="F399" s="174" t="s">
        <v>641</v>
      </c>
      <c r="G399" s="175" t="s">
        <v>198</v>
      </c>
      <c r="H399" s="176">
        <v>0.41599999999999998</v>
      </c>
      <c r="I399" s="177"/>
      <c r="J399" s="178">
        <f>ROUND(I399*H399,0)</f>
        <v>0</v>
      </c>
      <c r="K399" s="174" t="s">
        <v>151</v>
      </c>
      <c r="L399" s="38"/>
      <c r="M399" s="179" t="s">
        <v>1</v>
      </c>
      <c r="N399" s="180" t="s">
        <v>42</v>
      </c>
      <c r="O399" s="76"/>
      <c r="P399" s="181">
        <f>O399*H399</f>
        <v>0</v>
      </c>
      <c r="Q399" s="181">
        <v>0</v>
      </c>
      <c r="R399" s="181">
        <f>Q399*H399</f>
        <v>0</v>
      </c>
      <c r="S399" s="181">
        <v>0</v>
      </c>
      <c r="T399" s="182">
        <f>S399*H399</f>
        <v>0</v>
      </c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R399" s="183" t="s">
        <v>193</v>
      </c>
      <c r="AT399" s="183" t="s">
        <v>147</v>
      </c>
      <c r="AU399" s="183" t="s">
        <v>86</v>
      </c>
      <c r="AY399" s="18" t="s">
        <v>144</v>
      </c>
      <c r="BE399" s="184">
        <f>IF(N399="základní",J399,0)</f>
        <v>0</v>
      </c>
      <c r="BF399" s="184">
        <f>IF(N399="snížená",J399,0)</f>
        <v>0</v>
      </c>
      <c r="BG399" s="184">
        <f>IF(N399="zákl. přenesená",J399,0)</f>
        <v>0</v>
      </c>
      <c r="BH399" s="184">
        <f>IF(N399="sníž. přenesená",J399,0)</f>
        <v>0</v>
      </c>
      <c r="BI399" s="184">
        <f>IF(N399="nulová",J399,0)</f>
        <v>0</v>
      </c>
      <c r="BJ399" s="18" t="s">
        <v>8</v>
      </c>
      <c r="BK399" s="184">
        <f>ROUND(I399*H399,0)</f>
        <v>0</v>
      </c>
      <c r="BL399" s="18" t="s">
        <v>193</v>
      </c>
      <c r="BM399" s="183" t="s">
        <v>642</v>
      </c>
    </row>
    <row r="400" s="12" customFormat="1" ht="22.8" customHeight="1">
      <c r="A400" s="12"/>
      <c r="B400" s="158"/>
      <c r="C400" s="12"/>
      <c r="D400" s="159" t="s">
        <v>76</v>
      </c>
      <c r="E400" s="169" t="s">
        <v>643</v>
      </c>
      <c r="F400" s="169" t="s">
        <v>644</v>
      </c>
      <c r="G400" s="12"/>
      <c r="H400" s="12"/>
      <c r="I400" s="161"/>
      <c r="J400" s="170">
        <f>BK400</f>
        <v>0</v>
      </c>
      <c r="K400" s="12"/>
      <c r="L400" s="158"/>
      <c r="M400" s="163"/>
      <c r="N400" s="164"/>
      <c r="O400" s="164"/>
      <c r="P400" s="165">
        <f>SUM(P401:P435)</f>
        <v>0</v>
      </c>
      <c r="Q400" s="164"/>
      <c r="R400" s="165">
        <f>SUM(R401:R435)</f>
        <v>0.77170967549999991</v>
      </c>
      <c r="S400" s="164"/>
      <c r="T400" s="166">
        <f>SUM(T401:T435)</f>
        <v>0</v>
      </c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R400" s="159" t="s">
        <v>86</v>
      </c>
      <c r="AT400" s="167" t="s">
        <v>76</v>
      </c>
      <c r="AU400" s="167" t="s">
        <v>8</v>
      </c>
      <c r="AY400" s="159" t="s">
        <v>144</v>
      </c>
      <c r="BK400" s="168">
        <f>SUM(BK401:BK435)</f>
        <v>0</v>
      </c>
    </row>
    <row r="401" s="2" customFormat="1" ht="16.5" customHeight="1">
      <c r="A401" s="37"/>
      <c r="B401" s="171"/>
      <c r="C401" s="172" t="s">
        <v>487</v>
      </c>
      <c r="D401" s="172" t="s">
        <v>147</v>
      </c>
      <c r="E401" s="173" t="s">
        <v>645</v>
      </c>
      <c r="F401" s="174" t="s">
        <v>646</v>
      </c>
      <c r="G401" s="175" t="s">
        <v>150</v>
      </c>
      <c r="H401" s="176">
        <v>18.234999999999999</v>
      </c>
      <c r="I401" s="177"/>
      <c r="J401" s="178">
        <f>ROUND(I401*H401,0)</f>
        <v>0</v>
      </c>
      <c r="K401" s="174" t="s">
        <v>151</v>
      </c>
      <c r="L401" s="38"/>
      <c r="M401" s="179" t="s">
        <v>1</v>
      </c>
      <c r="N401" s="180" t="s">
        <v>42</v>
      </c>
      <c r="O401" s="76"/>
      <c r="P401" s="181">
        <f>O401*H401</f>
        <v>0</v>
      </c>
      <c r="Q401" s="181">
        <v>0</v>
      </c>
      <c r="R401" s="181">
        <f>Q401*H401</f>
        <v>0</v>
      </c>
      <c r="S401" s="181">
        <v>0</v>
      </c>
      <c r="T401" s="182">
        <f>S401*H401</f>
        <v>0</v>
      </c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R401" s="183" t="s">
        <v>193</v>
      </c>
      <c r="AT401" s="183" t="s">
        <v>147</v>
      </c>
      <c r="AU401" s="183" t="s">
        <v>86</v>
      </c>
      <c r="AY401" s="18" t="s">
        <v>144</v>
      </c>
      <c r="BE401" s="184">
        <f>IF(N401="základní",J401,0)</f>
        <v>0</v>
      </c>
      <c r="BF401" s="184">
        <f>IF(N401="snížená",J401,0)</f>
        <v>0</v>
      </c>
      <c r="BG401" s="184">
        <f>IF(N401="zákl. přenesená",J401,0)</f>
        <v>0</v>
      </c>
      <c r="BH401" s="184">
        <f>IF(N401="sníž. přenesená",J401,0)</f>
        <v>0</v>
      </c>
      <c r="BI401" s="184">
        <f>IF(N401="nulová",J401,0)</f>
        <v>0</v>
      </c>
      <c r="BJ401" s="18" t="s">
        <v>8</v>
      </c>
      <c r="BK401" s="184">
        <f>ROUND(I401*H401,0)</f>
        <v>0</v>
      </c>
      <c r="BL401" s="18" t="s">
        <v>193</v>
      </c>
      <c r="BM401" s="183" t="s">
        <v>647</v>
      </c>
    </row>
    <row r="402" s="13" customFormat="1">
      <c r="A402" s="13"/>
      <c r="B402" s="185"/>
      <c r="C402" s="13"/>
      <c r="D402" s="186" t="s">
        <v>154</v>
      </c>
      <c r="E402" s="187" t="s">
        <v>1</v>
      </c>
      <c r="F402" s="188" t="s">
        <v>95</v>
      </c>
      <c r="G402" s="13"/>
      <c r="H402" s="189">
        <v>18.234999999999999</v>
      </c>
      <c r="I402" s="190"/>
      <c r="J402" s="13"/>
      <c r="K402" s="13"/>
      <c r="L402" s="185"/>
      <c r="M402" s="191"/>
      <c r="N402" s="192"/>
      <c r="O402" s="192"/>
      <c r="P402" s="192"/>
      <c r="Q402" s="192"/>
      <c r="R402" s="192"/>
      <c r="S402" s="192"/>
      <c r="T402" s="19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187" t="s">
        <v>154</v>
      </c>
      <c r="AU402" s="187" t="s">
        <v>86</v>
      </c>
      <c r="AV402" s="13" t="s">
        <v>86</v>
      </c>
      <c r="AW402" s="13" t="s">
        <v>33</v>
      </c>
      <c r="AX402" s="13" t="s">
        <v>8</v>
      </c>
      <c r="AY402" s="187" t="s">
        <v>144</v>
      </c>
    </row>
    <row r="403" s="2" customFormat="1" ht="16.5" customHeight="1">
      <c r="A403" s="37"/>
      <c r="B403" s="171"/>
      <c r="C403" s="172" t="s">
        <v>648</v>
      </c>
      <c r="D403" s="172" t="s">
        <v>147</v>
      </c>
      <c r="E403" s="173" t="s">
        <v>649</v>
      </c>
      <c r="F403" s="174" t="s">
        <v>650</v>
      </c>
      <c r="G403" s="175" t="s">
        <v>150</v>
      </c>
      <c r="H403" s="176">
        <v>18.234999999999999</v>
      </c>
      <c r="I403" s="177"/>
      <c r="J403" s="178">
        <f>ROUND(I403*H403,0)</f>
        <v>0</v>
      </c>
      <c r="K403" s="174" t="s">
        <v>151</v>
      </c>
      <c r="L403" s="38"/>
      <c r="M403" s="179" t="s">
        <v>1</v>
      </c>
      <c r="N403" s="180" t="s">
        <v>42</v>
      </c>
      <c r="O403" s="76"/>
      <c r="P403" s="181">
        <f>O403*H403</f>
        <v>0</v>
      </c>
      <c r="Q403" s="181">
        <v>0.00029999999999999997</v>
      </c>
      <c r="R403" s="181">
        <f>Q403*H403</f>
        <v>0.0054704999999999997</v>
      </c>
      <c r="S403" s="181">
        <v>0</v>
      </c>
      <c r="T403" s="182">
        <f>S403*H403</f>
        <v>0</v>
      </c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R403" s="183" t="s">
        <v>193</v>
      </c>
      <c r="AT403" s="183" t="s">
        <v>147</v>
      </c>
      <c r="AU403" s="183" t="s">
        <v>86</v>
      </c>
      <c r="AY403" s="18" t="s">
        <v>144</v>
      </c>
      <c r="BE403" s="184">
        <f>IF(N403="základní",J403,0)</f>
        <v>0</v>
      </c>
      <c r="BF403" s="184">
        <f>IF(N403="snížená",J403,0)</f>
        <v>0</v>
      </c>
      <c r="BG403" s="184">
        <f>IF(N403="zákl. přenesená",J403,0)</f>
        <v>0</v>
      </c>
      <c r="BH403" s="184">
        <f>IF(N403="sníž. přenesená",J403,0)</f>
        <v>0</v>
      </c>
      <c r="BI403" s="184">
        <f>IF(N403="nulová",J403,0)</f>
        <v>0</v>
      </c>
      <c r="BJ403" s="18" t="s">
        <v>8</v>
      </c>
      <c r="BK403" s="184">
        <f>ROUND(I403*H403,0)</f>
        <v>0</v>
      </c>
      <c r="BL403" s="18" t="s">
        <v>193</v>
      </c>
      <c r="BM403" s="183" t="s">
        <v>651</v>
      </c>
    </row>
    <row r="404" s="13" customFormat="1">
      <c r="A404" s="13"/>
      <c r="B404" s="185"/>
      <c r="C404" s="13"/>
      <c r="D404" s="186" t="s">
        <v>154</v>
      </c>
      <c r="E404" s="187" t="s">
        <v>1</v>
      </c>
      <c r="F404" s="188" t="s">
        <v>95</v>
      </c>
      <c r="G404" s="13"/>
      <c r="H404" s="189">
        <v>18.234999999999999</v>
      </c>
      <c r="I404" s="190"/>
      <c r="J404" s="13"/>
      <c r="K404" s="13"/>
      <c r="L404" s="185"/>
      <c r="M404" s="191"/>
      <c r="N404" s="192"/>
      <c r="O404" s="192"/>
      <c r="P404" s="192"/>
      <c r="Q404" s="192"/>
      <c r="R404" s="192"/>
      <c r="S404" s="192"/>
      <c r="T404" s="19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187" t="s">
        <v>154</v>
      </c>
      <c r="AU404" s="187" t="s">
        <v>86</v>
      </c>
      <c r="AV404" s="13" t="s">
        <v>86</v>
      </c>
      <c r="AW404" s="13" t="s">
        <v>33</v>
      </c>
      <c r="AX404" s="13" t="s">
        <v>8</v>
      </c>
      <c r="AY404" s="187" t="s">
        <v>144</v>
      </c>
    </row>
    <row r="405" s="2" customFormat="1" ht="24.15" customHeight="1">
      <c r="A405" s="37"/>
      <c r="B405" s="171"/>
      <c r="C405" s="172" t="s">
        <v>491</v>
      </c>
      <c r="D405" s="172" t="s">
        <v>147</v>
      </c>
      <c r="E405" s="173" t="s">
        <v>652</v>
      </c>
      <c r="F405" s="174" t="s">
        <v>653</v>
      </c>
      <c r="G405" s="175" t="s">
        <v>378</v>
      </c>
      <c r="H405" s="176">
        <v>38.222000000000001</v>
      </c>
      <c r="I405" s="177"/>
      <c r="J405" s="178">
        <f>ROUND(I405*H405,0)</f>
        <v>0</v>
      </c>
      <c r="K405" s="174" t="s">
        <v>151</v>
      </c>
      <c r="L405" s="38"/>
      <c r="M405" s="179" t="s">
        <v>1</v>
      </c>
      <c r="N405" s="180" t="s">
        <v>42</v>
      </c>
      <c r="O405" s="76"/>
      <c r="P405" s="181">
        <f>O405*H405</f>
        <v>0</v>
      </c>
      <c r="Q405" s="181">
        <v>0</v>
      </c>
      <c r="R405" s="181">
        <f>Q405*H405</f>
        <v>0</v>
      </c>
      <c r="S405" s="181">
        <v>0</v>
      </c>
      <c r="T405" s="182">
        <f>S405*H405</f>
        <v>0</v>
      </c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R405" s="183" t="s">
        <v>193</v>
      </c>
      <c r="AT405" s="183" t="s">
        <v>147</v>
      </c>
      <c r="AU405" s="183" t="s">
        <v>86</v>
      </c>
      <c r="AY405" s="18" t="s">
        <v>144</v>
      </c>
      <c r="BE405" s="184">
        <f>IF(N405="základní",J405,0)</f>
        <v>0</v>
      </c>
      <c r="BF405" s="184">
        <f>IF(N405="snížená",J405,0)</f>
        <v>0</v>
      </c>
      <c r="BG405" s="184">
        <f>IF(N405="zákl. přenesená",J405,0)</f>
        <v>0</v>
      </c>
      <c r="BH405" s="184">
        <f>IF(N405="sníž. přenesená",J405,0)</f>
        <v>0</v>
      </c>
      <c r="BI405" s="184">
        <f>IF(N405="nulová",J405,0)</f>
        <v>0</v>
      </c>
      <c r="BJ405" s="18" t="s">
        <v>8</v>
      </c>
      <c r="BK405" s="184">
        <f>ROUND(I405*H405,0)</f>
        <v>0</v>
      </c>
      <c r="BL405" s="18" t="s">
        <v>193</v>
      </c>
      <c r="BM405" s="183" t="s">
        <v>654</v>
      </c>
    </row>
    <row r="406" s="13" customFormat="1">
      <c r="A406" s="13"/>
      <c r="B406" s="185"/>
      <c r="C406" s="13"/>
      <c r="D406" s="186" t="s">
        <v>154</v>
      </c>
      <c r="E406" s="187" t="s">
        <v>1</v>
      </c>
      <c r="F406" s="188" t="s">
        <v>655</v>
      </c>
      <c r="G406" s="13"/>
      <c r="H406" s="189">
        <v>7.5499999999999998</v>
      </c>
      <c r="I406" s="190"/>
      <c r="J406" s="13"/>
      <c r="K406" s="13"/>
      <c r="L406" s="185"/>
      <c r="M406" s="191"/>
      <c r="N406" s="192"/>
      <c r="O406" s="192"/>
      <c r="P406" s="192"/>
      <c r="Q406" s="192"/>
      <c r="R406" s="192"/>
      <c r="S406" s="192"/>
      <c r="T406" s="19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187" t="s">
        <v>154</v>
      </c>
      <c r="AU406" s="187" t="s">
        <v>86</v>
      </c>
      <c r="AV406" s="13" t="s">
        <v>86</v>
      </c>
      <c r="AW406" s="13" t="s">
        <v>33</v>
      </c>
      <c r="AX406" s="13" t="s">
        <v>77</v>
      </c>
      <c r="AY406" s="187" t="s">
        <v>144</v>
      </c>
    </row>
    <row r="407" s="13" customFormat="1">
      <c r="A407" s="13"/>
      <c r="B407" s="185"/>
      <c r="C407" s="13"/>
      <c r="D407" s="186" t="s">
        <v>154</v>
      </c>
      <c r="E407" s="187" t="s">
        <v>1</v>
      </c>
      <c r="F407" s="188" t="s">
        <v>656</v>
      </c>
      <c r="G407" s="13"/>
      <c r="H407" s="189">
        <v>6.1559999999999997</v>
      </c>
      <c r="I407" s="190"/>
      <c r="J407" s="13"/>
      <c r="K407" s="13"/>
      <c r="L407" s="185"/>
      <c r="M407" s="191"/>
      <c r="N407" s="192"/>
      <c r="O407" s="192"/>
      <c r="P407" s="192"/>
      <c r="Q407" s="192"/>
      <c r="R407" s="192"/>
      <c r="S407" s="192"/>
      <c r="T407" s="19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187" t="s">
        <v>154</v>
      </c>
      <c r="AU407" s="187" t="s">
        <v>86</v>
      </c>
      <c r="AV407" s="13" t="s">
        <v>86</v>
      </c>
      <c r="AW407" s="13" t="s">
        <v>33</v>
      </c>
      <c r="AX407" s="13" t="s">
        <v>77</v>
      </c>
      <c r="AY407" s="187" t="s">
        <v>144</v>
      </c>
    </row>
    <row r="408" s="13" customFormat="1">
      <c r="A408" s="13"/>
      <c r="B408" s="185"/>
      <c r="C408" s="13"/>
      <c r="D408" s="186" t="s">
        <v>154</v>
      </c>
      <c r="E408" s="187" t="s">
        <v>1</v>
      </c>
      <c r="F408" s="188" t="s">
        <v>657</v>
      </c>
      <c r="G408" s="13"/>
      <c r="H408" s="189">
        <v>9.1799999999999997</v>
      </c>
      <c r="I408" s="190"/>
      <c r="J408" s="13"/>
      <c r="K408" s="13"/>
      <c r="L408" s="185"/>
      <c r="M408" s="191"/>
      <c r="N408" s="192"/>
      <c r="O408" s="192"/>
      <c r="P408" s="192"/>
      <c r="Q408" s="192"/>
      <c r="R408" s="192"/>
      <c r="S408" s="192"/>
      <c r="T408" s="19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187" t="s">
        <v>154</v>
      </c>
      <c r="AU408" s="187" t="s">
        <v>86</v>
      </c>
      <c r="AV408" s="13" t="s">
        <v>86</v>
      </c>
      <c r="AW408" s="13" t="s">
        <v>33</v>
      </c>
      <c r="AX408" s="13" t="s">
        <v>77</v>
      </c>
      <c r="AY408" s="187" t="s">
        <v>144</v>
      </c>
    </row>
    <row r="409" s="13" customFormat="1">
      <c r="A409" s="13"/>
      <c r="B409" s="185"/>
      <c r="C409" s="13"/>
      <c r="D409" s="186" t="s">
        <v>154</v>
      </c>
      <c r="E409" s="187" t="s">
        <v>1</v>
      </c>
      <c r="F409" s="188" t="s">
        <v>658</v>
      </c>
      <c r="G409" s="13"/>
      <c r="H409" s="189">
        <v>6.1559999999999997</v>
      </c>
      <c r="I409" s="190"/>
      <c r="J409" s="13"/>
      <c r="K409" s="13"/>
      <c r="L409" s="185"/>
      <c r="M409" s="191"/>
      <c r="N409" s="192"/>
      <c r="O409" s="192"/>
      <c r="P409" s="192"/>
      <c r="Q409" s="192"/>
      <c r="R409" s="192"/>
      <c r="S409" s="192"/>
      <c r="T409" s="19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187" t="s">
        <v>154</v>
      </c>
      <c r="AU409" s="187" t="s">
        <v>86</v>
      </c>
      <c r="AV409" s="13" t="s">
        <v>86</v>
      </c>
      <c r="AW409" s="13" t="s">
        <v>33</v>
      </c>
      <c r="AX409" s="13" t="s">
        <v>77</v>
      </c>
      <c r="AY409" s="187" t="s">
        <v>144</v>
      </c>
    </row>
    <row r="410" s="13" customFormat="1">
      <c r="A410" s="13"/>
      <c r="B410" s="185"/>
      <c r="C410" s="13"/>
      <c r="D410" s="186" t="s">
        <v>154</v>
      </c>
      <c r="E410" s="187" t="s">
        <v>1</v>
      </c>
      <c r="F410" s="188" t="s">
        <v>659</v>
      </c>
      <c r="G410" s="13"/>
      <c r="H410" s="189">
        <v>9.1799999999999997</v>
      </c>
      <c r="I410" s="190"/>
      <c r="J410" s="13"/>
      <c r="K410" s="13"/>
      <c r="L410" s="185"/>
      <c r="M410" s="191"/>
      <c r="N410" s="192"/>
      <c r="O410" s="192"/>
      <c r="P410" s="192"/>
      <c r="Q410" s="192"/>
      <c r="R410" s="192"/>
      <c r="S410" s="192"/>
      <c r="T410" s="19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187" t="s">
        <v>154</v>
      </c>
      <c r="AU410" s="187" t="s">
        <v>86</v>
      </c>
      <c r="AV410" s="13" t="s">
        <v>86</v>
      </c>
      <c r="AW410" s="13" t="s">
        <v>33</v>
      </c>
      <c r="AX410" s="13" t="s">
        <v>77</v>
      </c>
      <c r="AY410" s="187" t="s">
        <v>144</v>
      </c>
    </row>
    <row r="411" s="14" customFormat="1">
      <c r="A411" s="14"/>
      <c r="B411" s="194"/>
      <c r="C411" s="14"/>
      <c r="D411" s="186" t="s">
        <v>154</v>
      </c>
      <c r="E411" s="195" t="s">
        <v>98</v>
      </c>
      <c r="F411" s="196" t="s">
        <v>181</v>
      </c>
      <c r="G411" s="14"/>
      <c r="H411" s="197">
        <v>38.222000000000001</v>
      </c>
      <c r="I411" s="198"/>
      <c r="J411" s="14"/>
      <c r="K411" s="14"/>
      <c r="L411" s="194"/>
      <c r="M411" s="199"/>
      <c r="N411" s="200"/>
      <c r="O411" s="200"/>
      <c r="P411" s="200"/>
      <c r="Q411" s="200"/>
      <c r="R411" s="200"/>
      <c r="S411" s="200"/>
      <c r="T411" s="201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195" t="s">
        <v>154</v>
      </c>
      <c r="AU411" s="195" t="s">
        <v>86</v>
      </c>
      <c r="AV411" s="14" t="s">
        <v>145</v>
      </c>
      <c r="AW411" s="14" t="s">
        <v>33</v>
      </c>
      <c r="AX411" s="14" t="s">
        <v>8</v>
      </c>
      <c r="AY411" s="195" t="s">
        <v>144</v>
      </c>
    </row>
    <row r="412" s="2" customFormat="1" ht="24.15" customHeight="1">
      <c r="A412" s="37"/>
      <c r="B412" s="171"/>
      <c r="C412" s="202" t="s">
        <v>660</v>
      </c>
      <c r="D412" s="202" t="s">
        <v>251</v>
      </c>
      <c r="E412" s="203" t="s">
        <v>661</v>
      </c>
      <c r="F412" s="204" t="s">
        <v>662</v>
      </c>
      <c r="G412" s="205" t="s">
        <v>378</v>
      </c>
      <c r="H412" s="206">
        <v>42.043999999999997</v>
      </c>
      <c r="I412" s="207"/>
      <c r="J412" s="208">
        <f>ROUND(I412*H412,0)</f>
        <v>0</v>
      </c>
      <c r="K412" s="204" t="s">
        <v>151</v>
      </c>
      <c r="L412" s="209"/>
      <c r="M412" s="210" t="s">
        <v>1</v>
      </c>
      <c r="N412" s="211" t="s">
        <v>42</v>
      </c>
      <c r="O412" s="76"/>
      <c r="P412" s="181">
        <f>O412*H412</f>
        <v>0</v>
      </c>
      <c r="Q412" s="181">
        <v>0.00014999999999999999</v>
      </c>
      <c r="R412" s="181">
        <f>Q412*H412</f>
        <v>0.006306599999999999</v>
      </c>
      <c r="S412" s="181">
        <v>0</v>
      </c>
      <c r="T412" s="182">
        <f>S412*H412</f>
        <v>0</v>
      </c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R412" s="183" t="s">
        <v>254</v>
      </c>
      <c r="AT412" s="183" t="s">
        <v>251</v>
      </c>
      <c r="AU412" s="183" t="s">
        <v>86</v>
      </c>
      <c r="AY412" s="18" t="s">
        <v>144</v>
      </c>
      <c r="BE412" s="184">
        <f>IF(N412="základní",J412,0)</f>
        <v>0</v>
      </c>
      <c r="BF412" s="184">
        <f>IF(N412="snížená",J412,0)</f>
        <v>0</v>
      </c>
      <c r="BG412" s="184">
        <f>IF(N412="zákl. přenesená",J412,0)</f>
        <v>0</v>
      </c>
      <c r="BH412" s="184">
        <f>IF(N412="sníž. přenesená",J412,0)</f>
        <v>0</v>
      </c>
      <c r="BI412" s="184">
        <f>IF(N412="nulová",J412,0)</f>
        <v>0</v>
      </c>
      <c r="BJ412" s="18" t="s">
        <v>8</v>
      </c>
      <c r="BK412" s="184">
        <f>ROUND(I412*H412,0)</f>
        <v>0</v>
      </c>
      <c r="BL412" s="18" t="s">
        <v>193</v>
      </c>
      <c r="BM412" s="183" t="s">
        <v>663</v>
      </c>
    </row>
    <row r="413" s="13" customFormat="1">
      <c r="A413" s="13"/>
      <c r="B413" s="185"/>
      <c r="C413" s="13"/>
      <c r="D413" s="186" t="s">
        <v>154</v>
      </c>
      <c r="E413" s="187" t="s">
        <v>1</v>
      </c>
      <c r="F413" s="188" t="s">
        <v>664</v>
      </c>
      <c r="G413" s="13"/>
      <c r="H413" s="189">
        <v>42.043999999999997</v>
      </c>
      <c r="I413" s="190"/>
      <c r="J413" s="13"/>
      <c r="K413" s="13"/>
      <c r="L413" s="185"/>
      <c r="M413" s="191"/>
      <c r="N413" s="192"/>
      <c r="O413" s="192"/>
      <c r="P413" s="192"/>
      <c r="Q413" s="192"/>
      <c r="R413" s="192"/>
      <c r="S413" s="192"/>
      <c r="T413" s="19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187" t="s">
        <v>154</v>
      </c>
      <c r="AU413" s="187" t="s">
        <v>86</v>
      </c>
      <c r="AV413" s="13" t="s">
        <v>86</v>
      </c>
      <c r="AW413" s="13" t="s">
        <v>33</v>
      </c>
      <c r="AX413" s="13" t="s">
        <v>8</v>
      </c>
      <c r="AY413" s="187" t="s">
        <v>144</v>
      </c>
    </row>
    <row r="414" s="2" customFormat="1" ht="16.5" customHeight="1">
      <c r="A414" s="37"/>
      <c r="B414" s="171"/>
      <c r="C414" s="172" t="s">
        <v>508</v>
      </c>
      <c r="D414" s="172" t="s">
        <v>147</v>
      </c>
      <c r="E414" s="173" t="s">
        <v>665</v>
      </c>
      <c r="F414" s="174" t="s">
        <v>666</v>
      </c>
      <c r="G414" s="175" t="s">
        <v>378</v>
      </c>
      <c r="H414" s="176">
        <v>2.2999999999999998</v>
      </c>
      <c r="I414" s="177"/>
      <c r="J414" s="178">
        <f>ROUND(I414*H414,0)</f>
        <v>0</v>
      </c>
      <c r="K414" s="174" t="s">
        <v>151</v>
      </c>
      <c r="L414" s="38"/>
      <c r="M414" s="179" t="s">
        <v>1</v>
      </c>
      <c r="N414" s="180" t="s">
        <v>42</v>
      </c>
      <c r="O414" s="76"/>
      <c r="P414" s="181">
        <f>O414*H414</f>
        <v>0</v>
      </c>
      <c r="Q414" s="181">
        <v>0.00020000000000000001</v>
      </c>
      <c r="R414" s="181">
        <f>Q414*H414</f>
        <v>0.00045999999999999996</v>
      </c>
      <c r="S414" s="181">
        <v>0</v>
      </c>
      <c r="T414" s="182">
        <f>S414*H414</f>
        <v>0</v>
      </c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R414" s="183" t="s">
        <v>193</v>
      </c>
      <c r="AT414" s="183" t="s">
        <v>147</v>
      </c>
      <c r="AU414" s="183" t="s">
        <v>86</v>
      </c>
      <c r="AY414" s="18" t="s">
        <v>144</v>
      </c>
      <c r="BE414" s="184">
        <f>IF(N414="základní",J414,0)</f>
        <v>0</v>
      </c>
      <c r="BF414" s="184">
        <f>IF(N414="snížená",J414,0)</f>
        <v>0</v>
      </c>
      <c r="BG414" s="184">
        <f>IF(N414="zákl. přenesená",J414,0)</f>
        <v>0</v>
      </c>
      <c r="BH414" s="184">
        <f>IF(N414="sníž. přenesená",J414,0)</f>
        <v>0</v>
      </c>
      <c r="BI414" s="184">
        <f>IF(N414="nulová",J414,0)</f>
        <v>0</v>
      </c>
      <c r="BJ414" s="18" t="s">
        <v>8</v>
      </c>
      <c r="BK414" s="184">
        <f>ROUND(I414*H414,0)</f>
        <v>0</v>
      </c>
      <c r="BL414" s="18" t="s">
        <v>193</v>
      </c>
      <c r="BM414" s="183" t="s">
        <v>667</v>
      </c>
    </row>
    <row r="415" s="13" customFormat="1">
      <c r="A415" s="13"/>
      <c r="B415" s="185"/>
      <c r="C415" s="13"/>
      <c r="D415" s="186" t="s">
        <v>154</v>
      </c>
      <c r="E415" s="187" t="s">
        <v>1</v>
      </c>
      <c r="F415" s="188" t="s">
        <v>668</v>
      </c>
      <c r="G415" s="13"/>
      <c r="H415" s="189">
        <v>2.2999999999999998</v>
      </c>
      <c r="I415" s="190"/>
      <c r="J415" s="13"/>
      <c r="K415" s="13"/>
      <c r="L415" s="185"/>
      <c r="M415" s="191"/>
      <c r="N415" s="192"/>
      <c r="O415" s="192"/>
      <c r="P415" s="192"/>
      <c r="Q415" s="192"/>
      <c r="R415" s="192"/>
      <c r="S415" s="192"/>
      <c r="T415" s="19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187" t="s">
        <v>154</v>
      </c>
      <c r="AU415" s="187" t="s">
        <v>86</v>
      </c>
      <c r="AV415" s="13" t="s">
        <v>86</v>
      </c>
      <c r="AW415" s="13" t="s">
        <v>33</v>
      </c>
      <c r="AX415" s="13" t="s">
        <v>8</v>
      </c>
      <c r="AY415" s="187" t="s">
        <v>144</v>
      </c>
    </row>
    <row r="416" s="2" customFormat="1" ht="16.5" customHeight="1">
      <c r="A416" s="37"/>
      <c r="B416" s="171"/>
      <c r="C416" s="202" t="s">
        <v>669</v>
      </c>
      <c r="D416" s="202" t="s">
        <v>251</v>
      </c>
      <c r="E416" s="203" t="s">
        <v>670</v>
      </c>
      <c r="F416" s="204" t="s">
        <v>671</v>
      </c>
      <c r="G416" s="205" t="s">
        <v>378</v>
      </c>
      <c r="H416" s="206">
        <v>2.5</v>
      </c>
      <c r="I416" s="207"/>
      <c r="J416" s="208">
        <f>ROUND(I416*H416,0)</f>
        <v>0</v>
      </c>
      <c r="K416" s="204" t="s">
        <v>1</v>
      </c>
      <c r="L416" s="209"/>
      <c r="M416" s="210" t="s">
        <v>1</v>
      </c>
      <c r="N416" s="211" t="s">
        <v>42</v>
      </c>
      <c r="O416" s="76"/>
      <c r="P416" s="181">
        <f>O416*H416</f>
        <v>0</v>
      </c>
      <c r="Q416" s="181">
        <v>0.00025999999999999998</v>
      </c>
      <c r="R416" s="181">
        <f>Q416*H416</f>
        <v>0.00064999999999999997</v>
      </c>
      <c r="S416" s="181">
        <v>0</v>
      </c>
      <c r="T416" s="182">
        <f>S416*H416</f>
        <v>0</v>
      </c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R416" s="183" t="s">
        <v>254</v>
      </c>
      <c r="AT416" s="183" t="s">
        <v>251</v>
      </c>
      <c r="AU416" s="183" t="s">
        <v>86</v>
      </c>
      <c r="AY416" s="18" t="s">
        <v>144</v>
      </c>
      <c r="BE416" s="184">
        <f>IF(N416="základní",J416,0)</f>
        <v>0</v>
      </c>
      <c r="BF416" s="184">
        <f>IF(N416="snížená",J416,0)</f>
        <v>0</v>
      </c>
      <c r="BG416" s="184">
        <f>IF(N416="zákl. přenesená",J416,0)</f>
        <v>0</v>
      </c>
      <c r="BH416" s="184">
        <f>IF(N416="sníž. přenesená",J416,0)</f>
        <v>0</v>
      </c>
      <c r="BI416" s="184">
        <f>IF(N416="nulová",J416,0)</f>
        <v>0</v>
      </c>
      <c r="BJ416" s="18" t="s">
        <v>8</v>
      </c>
      <c r="BK416" s="184">
        <f>ROUND(I416*H416,0)</f>
        <v>0</v>
      </c>
      <c r="BL416" s="18" t="s">
        <v>193</v>
      </c>
      <c r="BM416" s="183" t="s">
        <v>672</v>
      </c>
    </row>
    <row r="417" s="13" customFormat="1">
      <c r="A417" s="13"/>
      <c r="B417" s="185"/>
      <c r="C417" s="13"/>
      <c r="D417" s="186" t="s">
        <v>154</v>
      </c>
      <c r="E417" s="187" t="s">
        <v>1</v>
      </c>
      <c r="F417" s="188" t="s">
        <v>673</v>
      </c>
      <c r="G417" s="13"/>
      <c r="H417" s="189">
        <v>2.5</v>
      </c>
      <c r="I417" s="190"/>
      <c r="J417" s="13"/>
      <c r="K417" s="13"/>
      <c r="L417" s="185"/>
      <c r="M417" s="191"/>
      <c r="N417" s="192"/>
      <c r="O417" s="192"/>
      <c r="P417" s="192"/>
      <c r="Q417" s="192"/>
      <c r="R417" s="192"/>
      <c r="S417" s="192"/>
      <c r="T417" s="19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187" t="s">
        <v>154</v>
      </c>
      <c r="AU417" s="187" t="s">
        <v>86</v>
      </c>
      <c r="AV417" s="13" t="s">
        <v>86</v>
      </c>
      <c r="AW417" s="13" t="s">
        <v>33</v>
      </c>
      <c r="AX417" s="13" t="s">
        <v>8</v>
      </c>
      <c r="AY417" s="187" t="s">
        <v>144</v>
      </c>
    </row>
    <row r="418" s="2" customFormat="1" ht="33" customHeight="1">
      <c r="A418" s="37"/>
      <c r="B418" s="171"/>
      <c r="C418" s="172" t="s">
        <v>674</v>
      </c>
      <c r="D418" s="172" t="s">
        <v>147</v>
      </c>
      <c r="E418" s="173" t="s">
        <v>675</v>
      </c>
      <c r="F418" s="174" t="s">
        <v>676</v>
      </c>
      <c r="G418" s="175" t="s">
        <v>150</v>
      </c>
      <c r="H418" s="176">
        <v>18.234999999999999</v>
      </c>
      <c r="I418" s="177"/>
      <c r="J418" s="178">
        <f>ROUND(I418*H418,0)</f>
        <v>0</v>
      </c>
      <c r="K418" s="174" t="s">
        <v>151</v>
      </c>
      <c r="L418" s="38"/>
      <c r="M418" s="179" t="s">
        <v>1</v>
      </c>
      <c r="N418" s="180" t="s">
        <v>42</v>
      </c>
      <c r="O418" s="76"/>
      <c r="P418" s="181">
        <f>O418*H418</f>
        <v>0</v>
      </c>
      <c r="Q418" s="181">
        <v>0.0089999999999999993</v>
      </c>
      <c r="R418" s="181">
        <f>Q418*H418</f>
        <v>0.16411499999999998</v>
      </c>
      <c r="S418" s="181">
        <v>0</v>
      </c>
      <c r="T418" s="182">
        <f>S418*H418</f>
        <v>0</v>
      </c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R418" s="183" t="s">
        <v>193</v>
      </c>
      <c r="AT418" s="183" t="s">
        <v>147</v>
      </c>
      <c r="AU418" s="183" t="s">
        <v>86</v>
      </c>
      <c r="AY418" s="18" t="s">
        <v>144</v>
      </c>
      <c r="BE418" s="184">
        <f>IF(N418="základní",J418,0)</f>
        <v>0</v>
      </c>
      <c r="BF418" s="184">
        <f>IF(N418="snížená",J418,0)</f>
        <v>0</v>
      </c>
      <c r="BG418" s="184">
        <f>IF(N418="zákl. přenesená",J418,0)</f>
        <v>0</v>
      </c>
      <c r="BH418" s="184">
        <f>IF(N418="sníž. přenesená",J418,0)</f>
        <v>0</v>
      </c>
      <c r="BI418" s="184">
        <f>IF(N418="nulová",J418,0)</f>
        <v>0</v>
      </c>
      <c r="BJ418" s="18" t="s">
        <v>8</v>
      </c>
      <c r="BK418" s="184">
        <f>ROUND(I418*H418,0)</f>
        <v>0</v>
      </c>
      <c r="BL418" s="18" t="s">
        <v>193</v>
      </c>
      <c r="BM418" s="183" t="s">
        <v>677</v>
      </c>
    </row>
    <row r="419" s="13" customFormat="1">
      <c r="A419" s="13"/>
      <c r="B419" s="185"/>
      <c r="C419" s="13"/>
      <c r="D419" s="186" t="s">
        <v>154</v>
      </c>
      <c r="E419" s="187" t="s">
        <v>1</v>
      </c>
      <c r="F419" s="188" t="s">
        <v>678</v>
      </c>
      <c r="G419" s="13"/>
      <c r="H419" s="189">
        <v>3.5590000000000002</v>
      </c>
      <c r="I419" s="190"/>
      <c r="J419" s="13"/>
      <c r="K419" s="13"/>
      <c r="L419" s="185"/>
      <c r="M419" s="191"/>
      <c r="N419" s="192"/>
      <c r="O419" s="192"/>
      <c r="P419" s="192"/>
      <c r="Q419" s="192"/>
      <c r="R419" s="192"/>
      <c r="S419" s="192"/>
      <c r="T419" s="19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187" t="s">
        <v>154</v>
      </c>
      <c r="AU419" s="187" t="s">
        <v>86</v>
      </c>
      <c r="AV419" s="13" t="s">
        <v>86</v>
      </c>
      <c r="AW419" s="13" t="s">
        <v>33</v>
      </c>
      <c r="AX419" s="13" t="s">
        <v>77</v>
      </c>
      <c r="AY419" s="187" t="s">
        <v>144</v>
      </c>
    </row>
    <row r="420" s="13" customFormat="1">
      <c r="A420" s="13"/>
      <c r="B420" s="185"/>
      <c r="C420" s="13"/>
      <c r="D420" s="186" t="s">
        <v>154</v>
      </c>
      <c r="E420" s="187" t="s">
        <v>1</v>
      </c>
      <c r="F420" s="188" t="s">
        <v>679</v>
      </c>
      <c r="G420" s="13"/>
      <c r="H420" s="189">
        <v>2.278</v>
      </c>
      <c r="I420" s="190"/>
      <c r="J420" s="13"/>
      <c r="K420" s="13"/>
      <c r="L420" s="185"/>
      <c r="M420" s="191"/>
      <c r="N420" s="192"/>
      <c r="O420" s="192"/>
      <c r="P420" s="192"/>
      <c r="Q420" s="192"/>
      <c r="R420" s="192"/>
      <c r="S420" s="192"/>
      <c r="T420" s="19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187" t="s">
        <v>154</v>
      </c>
      <c r="AU420" s="187" t="s">
        <v>86</v>
      </c>
      <c r="AV420" s="13" t="s">
        <v>86</v>
      </c>
      <c r="AW420" s="13" t="s">
        <v>33</v>
      </c>
      <c r="AX420" s="13" t="s">
        <v>77</v>
      </c>
      <c r="AY420" s="187" t="s">
        <v>144</v>
      </c>
    </row>
    <row r="421" s="13" customFormat="1">
      <c r="A421" s="13"/>
      <c r="B421" s="185"/>
      <c r="C421" s="13"/>
      <c r="D421" s="186" t="s">
        <v>154</v>
      </c>
      <c r="E421" s="187" t="s">
        <v>1</v>
      </c>
      <c r="F421" s="188" t="s">
        <v>680</v>
      </c>
      <c r="G421" s="13"/>
      <c r="H421" s="189">
        <v>5.0599999999999996</v>
      </c>
      <c r="I421" s="190"/>
      <c r="J421" s="13"/>
      <c r="K421" s="13"/>
      <c r="L421" s="185"/>
      <c r="M421" s="191"/>
      <c r="N421" s="192"/>
      <c r="O421" s="192"/>
      <c r="P421" s="192"/>
      <c r="Q421" s="192"/>
      <c r="R421" s="192"/>
      <c r="S421" s="192"/>
      <c r="T421" s="19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187" t="s">
        <v>154</v>
      </c>
      <c r="AU421" s="187" t="s">
        <v>86</v>
      </c>
      <c r="AV421" s="13" t="s">
        <v>86</v>
      </c>
      <c r="AW421" s="13" t="s">
        <v>33</v>
      </c>
      <c r="AX421" s="13" t="s">
        <v>77</v>
      </c>
      <c r="AY421" s="187" t="s">
        <v>144</v>
      </c>
    </row>
    <row r="422" s="13" customFormat="1">
      <c r="A422" s="13"/>
      <c r="B422" s="185"/>
      <c r="C422" s="13"/>
      <c r="D422" s="186" t="s">
        <v>154</v>
      </c>
      <c r="E422" s="187" t="s">
        <v>1</v>
      </c>
      <c r="F422" s="188" t="s">
        <v>681</v>
      </c>
      <c r="G422" s="13"/>
      <c r="H422" s="189">
        <v>2.278</v>
      </c>
      <c r="I422" s="190"/>
      <c r="J422" s="13"/>
      <c r="K422" s="13"/>
      <c r="L422" s="185"/>
      <c r="M422" s="191"/>
      <c r="N422" s="192"/>
      <c r="O422" s="192"/>
      <c r="P422" s="192"/>
      <c r="Q422" s="192"/>
      <c r="R422" s="192"/>
      <c r="S422" s="192"/>
      <c r="T422" s="19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187" t="s">
        <v>154</v>
      </c>
      <c r="AU422" s="187" t="s">
        <v>86</v>
      </c>
      <c r="AV422" s="13" t="s">
        <v>86</v>
      </c>
      <c r="AW422" s="13" t="s">
        <v>33</v>
      </c>
      <c r="AX422" s="13" t="s">
        <v>77</v>
      </c>
      <c r="AY422" s="187" t="s">
        <v>144</v>
      </c>
    </row>
    <row r="423" s="13" customFormat="1">
      <c r="A423" s="13"/>
      <c r="B423" s="185"/>
      <c r="C423" s="13"/>
      <c r="D423" s="186" t="s">
        <v>154</v>
      </c>
      <c r="E423" s="187" t="s">
        <v>1</v>
      </c>
      <c r="F423" s="188" t="s">
        <v>682</v>
      </c>
      <c r="G423" s="13"/>
      <c r="H423" s="189">
        <v>5.0599999999999996</v>
      </c>
      <c r="I423" s="190"/>
      <c r="J423" s="13"/>
      <c r="K423" s="13"/>
      <c r="L423" s="185"/>
      <c r="M423" s="191"/>
      <c r="N423" s="192"/>
      <c r="O423" s="192"/>
      <c r="P423" s="192"/>
      <c r="Q423" s="192"/>
      <c r="R423" s="192"/>
      <c r="S423" s="192"/>
      <c r="T423" s="19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187" t="s">
        <v>154</v>
      </c>
      <c r="AU423" s="187" t="s">
        <v>86</v>
      </c>
      <c r="AV423" s="13" t="s">
        <v>86</v>
      </c>
      <c r="AW423" s="13" t="s">
        <v>33</v>
      </c>
      <c r="AX423" s="13" t="s">
        <v>77</v>
      </c>
      <c r="AY423" s="187" t="s">
        <v>144</v>
      </c>
    </row>
    <row r="424" s="14" customFormat="1">
      <c r="A424" s="14"/>
      <c r="B424" s="194"/>
      <c r="C424" s="14"/>
      <c r="D424" s="186" t="s">
        <v>154</v>
      </c>
      <c r="E424" s="195" t="s">
        <v>95</v>
      </c>
      <c r="F424" s="196" t="s">
        <v>181</v>
      </c>
      <c r="G424" s="14"/>
      <c r="H424" s="197">
        <v>18.234999999999999</v>
      </c>
      <c r="I424" s="198"/>
      <c r="J424" s="14"/>
      <c r="K424" s="14"/>
      <c r="L424" s="194"/>
      <c r="M424" s="199"/>
      <c r="N424" s="200"/>
      <c r="O424" s="200"/>
      <c r="P424" s="200"/>
      <c r="Q424" s="200"/>
      <c r="R424" s="200"/>
      <c r="S424" s="200"/>
      <c r="T424" s="201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195" t="s">
        <v>154</v>
      </c>
      <c r="AU424" s="195" t="s">
        <v>86</v>
      </c>
      <c r="AV424" s="14" t="s">
        <v>145</v>
      </c>
      <c r="AW424" s="14" t="s">
        <v>33</v>
      </c>
      <c r="AX424" s="14" t="s">
        <v>8</v>
      </c>
      <c r="AY424" s="195" t="s">
        <v>144</v>
      </c>
    </row>
    <row r="425" s="2" customFormat="1" ht="24.15" customHeight="1">
      <c r="A425" s="37"/>
      <c r="B425" s="171"/>
      <c r="C425" s="202" t="s">
        <v>683</v>
      </c>
      <c r="D425" s="202" t="s">
        <v>251</v>
      </c>
      <c r="E425" s="203" t="s">
        <v>684</v>
      </c>
      <c r="F425" s="204" t="s">
        <v>685</v>
      </c>
      <c r="G425" s="205" t="s">
        <v>150</v>
      </c>
      <c r="H425" s="206">
        <v>20.969999999999999</v>
      </c>
      <c r="I425" s="207"/>
      <c r="J425" s="208">
        <f>ROUND(I425*H425,0)</f>
        <v>0</v>
      </c>
      <c r="K425" s="204" t="s">
        <v>151</v>
      </c>
      <c r="L425" s="209"/>
      <c r="M425" s="210" t="s">
        <v>1</v>
      </c>
      <c r="N425" s="211" t="s">
        <v>42</v>
      </c>
      <c r="O425" s="76"/>
      <c r="P425" s="181">
        <f>O425*H425</f>
        <v>0</v>
      </c>
      <c r="Q425" s="181">
        <v>0.023</v>
      </c>
      <c r="R425" s="181">
        <f>Q425*H425</f>
        <v>0.48230999999999996</v>
      </c>
      <c r="S425" s="181">
        <v>0</v>
      </c>
      <c r="T425" s="182">
        <f>S425*H425</f>
        <v>0</v>
      </c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R425" s="183" t="s">
        <v>254</v>
      </c>
      <c r="AT425" s="183" t="s">
        <v>251</v>
      </c>
      <c r="AU425" s="183" t="s">
        <v>86</v>
      </c>
      <c r="AY425" s="18" t="s">
        <v>144</v>
      </c>
      <c r="BE425" s="184">
        <f>IF(N425="základní",J425,0)</f>
        <v>0</v>
      </c>
      <c r="BF425" s="184">
        <f>IF(N425="snížená",J425,0)</f>
        <v>0</v>
      </c>
      <c r="BG425" s="184">
        <f>IF(N425="zákl. přenesená",J425,0)</f>
        <v>0</v>
      </c>
      <c r="BH425" s="184">
        <f>IF(N425="sníž. přenesená",J425,0)</f>
        <v>0</v>
      </c>
      <c r="BI425" s="184">
        <f>IF(N425="nulová",J425,0)</f>
        <v>0</v>
      </c>
      <c r="BJ425" s="18" t="s">
        <v>8</v>
      </c>
      <c r="BK425" s="184">
        <f>ROUND(I425*H425,0)</f>
        <v>0</v>
      </c>
      <c r="BL425" s="18" t="s">
        <v>193</v>
      </c>
      <c r="BM425" s="183" t="s">
        <v>686</v>
      </c>
    </row>
    <row r="426" s="13" customFormat="1">
      <c r="A426" s="13"/>
      <c r="B426" s="185"/>
      <c r="C426" s="13"/>
      <c r="D426" s="186" t="s">
        <v>154</v>
      </c>
      <c r="E426" s="187" t="s">
        <v>1</v>
      </c>
      <c r="F426" s="188" t="s">
        <v>687</v>
      </c>
      <c r="G426" s="13"/>
      <c r="H426" s="189">
        <v>20.969999999999999</v>
      </c>
      <c r="I426" s="190"/>
      <c r="J426" s="13"/>
      <c r="K426" s="13"/>
      <c r="L426" s="185"/>
      <c r="M426" s="191"/>
      <c r="N426" s="192"/>
      <c r="O426" s="192"/>
      <c r="P426" s="192"/>
      <c r="Q426" s="192"/>
      <c r="R426" s="192"/>
      <c r="S426" s="192"/>
      <c r="T426" s="19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187" t="s">
        <v>154</v>
      </c>
      <c r="AU426" s="187" t="s">
        <v>86</v>
      </c>
      <c r="AV426" s="13" t="s">
        <v>86</v>
      </c>
      <c r="AW426" s="13" t="s">
        <v>33</v>
      </c>
      <c r="AX426" s="13" t="s">
        <v>77</v>
      </c>
      <c r="AY426" s="187" t="s">
        <v>144</v>
      </c>
    </row>
    <row r="427" s="14" customFormat="1">
      <c r="A427" s="14"/>
      <c r="B427" s="194"/>
      <c r="C427" s="14"/>
      <c r="D427" s="186" t="s">
        <v>154</v>
      </c>
      <c r="E427" s="195" t="s">
        <v>1</v>
      </c>
      <c r="F427" s="196" t="s">
        <v>181</v>
      </c>
      <c r="G427" s="14"/>
      <c r="H427" s="197">
        <v>20.969999999999999</v>
      </c>
      <c r="I427" s="198"/>
      <c r="J427" s="14"/>
      <c r="K427" s="14"/>
      <c r="L427" s="194"/>
      <c r="M427" s="199"/>
      <c r="N427" s="200"/>
      <c r="O427" s="200"/>
      <c r="P427" s="200"/>
      <c r="Q427" s="200"/>
      <c r="R427" s="200"/>
      <c r="S427" s="200"/>
      <c r="T427" s="201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195" t="s">
        <v>154</v>
      </c>
      <c r="AU427" s="195" t="s">
        <v>86</v>
      </c>
      <c r="AV427" s="14" t="s">
        <v>145</v>
      </c>
      <c r="AW427" s="14" t="s">
        <v>33</v>
      </c>
      <c r="AX427" s="14" t="s">
        <v>8</v>
      </c>
      <c r="AY427" s="195" t="s">
        <v>144</v>
      </c>
    </row>
    <row r="428" s="2" customFormat="1" ht="24.15" customHeight="1">
      <c r="A428" s="37"/>
      <c r="B428" s="171"/>
      <c r="C428" s="172" t="s">
        <v>688</v>
      </c>
      <c r="D428" s="172" t="s">
        <v>147</v>
      </c>
      <c r="E428" s="173" t="s">
        <v>689</v>
      </c>
      <c r="F428" s="174" t="s">
        <v>690</v>
      </c>
      <c r="G428" s="175" t="s">
        <v>150</v>
      </c>
      <c r="H428" s="176">
        <v>18.234999999999999</v>
      </c>
      <c r="I428" s="177"/>
      <c r="J428" s="178">
        <f>ROUND(I428*H428,0)</f>
        <v>0</v>
      </c>
      <c r="K428" s="174" t="s">
        <v>151</v>
      </c>
      <c r="L428" s="38"/>
      <c r="M428" s="179" t="s">
        <v>1</v>
      </c>
      <c r="N428" s="180" t="s">
        <v>42</v>
      </c>
      <c r="O428" s="76"/>
      <c r="P428" s="181">
        <f>O428*H428</f>
        <v>0</v>
      </c>
      <c r="Q428" s="181">
        <v>0.0050974000000000002</v>
      </c>
      <c r="R428" s="181">
        <f>Q428*H428</f>
        <v>0.092951089000000001</v>
      </c>
      <c r="S428" s="181">
        <v>0</v>
      </c>
      <c r="T428" s="182">
        <f>S428*H428</f>
        <v>0</v>
      </c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R428" s="183" t="s">
        <v>193</v>
      </c>
      <c r="AT428" s="183" t="s">
        <v>147</v>
      </c>
      <c r="AU428" s="183" t="s">
        <v>86</v>
      </c>
      <c r="AY428" s="18" t="s">
        <v>144</v>
      </c>
      <c r="BE428" s="184">
        <f>IF(N428="základní",J428,0)</f>
        <v>0</v>
      </c>
      <c r="BF428" s="184">
        <f>IF(N428="snížená",J428,0)</f>
        <v>0</v>
      </c>
      <c r="BG428" s="184">
        <f>IF(N428="zákl. přenesená",J428,0)</f>
        <v>0</v>
      </c>
      <c r="BH428" s="184">
        <f>IF(N428="sníž. přenesená",J428,0)</f>
        <v>0</v>
      </c>
      <c r="BI428" s="184">
        <f>IF(N428="nulová",J428,0)</f>
        <v>0</v>
      </c>
      <c r="BJ428" s="18" t="s">
        <v>8</v>
      </c>
      <c r="BK428" s="184">
        <f>ROUND(I428*H428,0)</f>
        <v>0</v>
      </c>
      <c r="BL428" s="18" t="s">
        <v>193</v>
      </c>
      <c r="BM428" s="183" t="s">
        <v>691</v>
      </c>
    </row>
    <row r="429" s="13" customFormat="1">
      <c r="A429" s="13"/>
      <c r="B429" s="185"/>
      <c r="C429" s="13"/>
      <c r="D429" s="186" t="s">
        <v>154</v>
      </c>
      <c r="E429" s="187" t="s">
        <v>1</v>
      </c>
      <c r="F429" s="188" t="s">
        <v>95</v>
      </c>
      <c r="G429" s="13"/>
      <c r="H429" s="189">
        <v>18.234999999999999</v>
      </c>
      <c r="I429" s="190"/>
      <c r="J429" s="13"/>
      <c r="K429" s="13"/>
      <c r="L429" s="185"/>
      <c r="M429" s="191"/>
      <c r="N429" s="192"/>
      <c r="O429" s="192"/>
      <c r="P429" s="192"/>
      <c r="Q429" s="192"/>
      <c r="R429" s="192"/>
      <c r="S429" s="192"/>
      <c r="T429" s="19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187" t="s">
        <v>154</v>
      </c>
      <c r="AU429" s="187" t="s">
        <v>86</v>
      </c>
      <c r="AV429" s="13" t="s">
        <v>86</v>
      </c>
      <c r="AW429" s="13" t="s">
        <v>33</v>
      </c>
      <c r="AX429" s="13" t="s">
        <v>8</v>
      </c>
      <c r="AY429" s="187" t="s">
        <v>144</v>
      </c>
    </row>
    <row r="430" s="2" customFormat="1" ht="21.75" customHeight="1">
      <c r="A430" s="37"/>
      <c r="B430" s="171"/>
      <c r="C430" s="172" t="s">
        <v>692</v>
      </c>
      <c r="D430" s="172" t="s">
        <v>147</v>
      </c>
      <c r="E430" s="173" t="s">
        <v>693</v>
      </c>
      <c r="F430" s="174" t="s">
        <v>694</v>
      </c>
      <c r="G430" s="175" t="s">
        <v>378</v>
      </c>
      <c r="H430" s="176">
        <v>18.234999999999999</v>
      </c>
      <c r="I430" s="177"/>
      <c r="J430" s="178">
        <f>ROUND(I430*H430,0)</f>
        <v>0</v>
      </c>
      <c r="K430" s="174" t="s">
        <v>151</v>
      </c>
      <c r="L430" s="38"/>
      <c r="M430" s="179" t="s">
        <v>1</v>
      </c>
      <c r="N430" s="180" t="s">
        <v>42</v>
      </c>
      <c r="O430" s="76"/>
      <c r="P430" s="181">
        <f>O430*H430</f>
        <v>0</v>
      </c>
      <c r="Q430" s="181">
        <v>0.00039149999999999998</v>
      </c>
      <c r="R430" s="181">
        <f>Q430*H430</f>
        <v>0.0071390024999999991</v>
      </c>
      <c r="S430" s="181">
        <v>0</v>
      </c>
      <c r="T430" s="182">
        <f>S430*H430</f>
        <v>0</v>
      </c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R430" s="183" t="s">
        <v>193</v>
      </c>
      <c r="AT430" s="183" t="s">
        <v>147</v>
      </c>
      <c r="AU430" s="183" t="s">
        <v>86</v>
      </c>
      <c r="AY430" s="18" t="s">
        <v>144</v>
      </c>
      <c r="BE430" s="184">
        <f>IF(N430="základní",J430,0)</f>
        <v>0</v>
      </c>
      <c r="BF430" s="184">
        <f>IF(N430="snížená",J430,0)</f>
        <v>0</v>
      </c>
      <c r="BG430" s="184">
        <f>IF(N430="zákl. přenesená",J430,0)</f>
        <v>0</v>
      </c>
      <c r="BH430" s="184">
        <f>IF(N430="sníž. přenesená",J430,0)</f>
        <v>0</v>
      </c>
      <c r="BI430" s="184">
        <f>IF(N430="nulová",J430,0)</f>
        <v>0</v>
      </c>
      <c r="BJ430" s="18" t="s">
        <v>8</v>
      </c>
      <c r="BK430" s="184">
        <f>ROUND(I430*H430,0)</f>
        <v>0</v>
      </c>
      <c r="BL430" s="18" t="s">
        <v>193</v>
      </c>
      <c r="BM430" s="183" t="s">
        <v>695</v>
      </c>
    </row>
    <row r="431" s="13" customFormat="1">
      <c r="A431" s="13"/>
      <c r="B431" s="185"/>
      <c r="C431" s="13"/>
      <c r="D431" s="186" t="s">
        <v>154</v>
      </c>
      <c r="E431" s="187" t="s">
        <v>1</v>
      </c>
      <c r="F431" s="188" t="s">
        <v>95</v>
      </c>
      <c r="G431" s="13"/>
      <c r="H431" s="189">
        <v>18.234999999999999</v>
      </c>
      <c r="I431" s="190"/>
      <c r="J431" s="13"/>
      <c r="K431" s="13"/>
      <c r="L431" s="185"/>
      <c r="M431" s="191"/>
      <c r="N431" s="192"/>
      <c r="O431" s="192"/>
      <c r="P431" s="192"/>
      <c r="Q431" s="192"/>
      <c r="R431" s="192"/>
      <c r="S431" s="192"/>
      <c r="T431" s="19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187" t="s">
        <v>154</v>
      </c>
      <c r="AU431" s="187" t="s">
        <v>86</v>
      </c>
      <c r="AV431" s="13" t="s">
        <v>86</v>
      </c>
      <c r="AW431" s="13" t="s">
        <v>33</v>
      </c>
      <c r="AX431" s="13" t="s">
        <v>8</v>
      </c>
      <c r="AY431" s="187" t="s">
        <v>144</v>
      </c>
    </row>
    <row r="432" s="2" customFormat="1" ht="16.5" customHeight="1">
      <c r="A432" s="37"/>
      <c r="B432" s="171"/>
      <c r="C432" s="172" t="s">
        <v>696</v>
      </c>
      <c r="D432" s="172" t="s">
        <v>147</v>
      </c>
      <c r="E432" s="173" t="s">
        <v>697</v>
      </c>
      <c r="F432" s="174" t="s">
        <v>698</v>
      </c>
      <c r="G432" s="175" t="s">
        <v>378</v>
      </c>
      <c r="H432" s="176">
        <v>38.222000000000001</v>
      </c>
      <c r="I432" s="177"/>
      <c r="J432" s="178">
        <f>ROUND(I432*H432,0)</f>
        <v>0</v>
      </c>
      <c r="K432" s="174" t="s">
        <v>151</v>
      </c>
      <c r="L432" s="38"/>
      <c r="M432" s="179" t="s">
        <v>1</v>
      </c>
      <c r="N432" s="180" t="s">
        <v>42</v>
      </c>
      <c r="O432" s="76"/>
      <c r="P432" s="181">
        <f>O432*H432</f>
        <v>0</v>
      </c>
      <c r="Q432" s="181">
        <v>0.00032200000000000002</v>
      </c>
      <c r="R432" s="181">
        <f>Q432*H432</f>
        <v>0.012307484000000001</v>
      </c>
      <c r="S432" s="181">
        <v>0</v>
      </c>
      <c r="T432" s="182">
        <f>S432*H432</f>
        <v>0</v>
      </c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R432" s="183" t="s">
        <v>193</v>
      </c>
      <c r="AT432" s="183" t="s">
        <v>147</v>
      </c>
      <c r="AU432" s="183" t="s">
        <v>86</v>
      </c>
      <c r="AY432" s="18" t="s">
        <v>144</v>
      </c>
      <c r="BE432" s="184">
        <f>IF(N432="základní",J432,0)</f>
        <v>0</v>
      </c>
      <c r="BF432" s="184">
        <f>IF(N432="snížená",J432,0)</f>
        <v>0</v>
      </c>
      <c r="BG432" s="184">
        <f>IF(N432="zákl. přenesená",J432,0)</f>
        <v>0</v>
      </c>
      <c r="BH432" s="184">
        <f>IF(N432="sníž. přenesená",J432,0)</f>
        <v>0</v>
      </c>
      <c r="BI432" s="184">
        <f>IF(N432="nulová",J432,0)</f>
        <v>0</v>
      </c>
      <c r="BJ432" s="18" t="s">
        <v>8</v>
      </c>
      <c r="BK432" s="184">
        <f>ROUND(I432*H432,0)</f>
        <v>0</v>
      </c>
      <c r="BL432" s="18" t="s">
        <v>193</v>
      </c>
      <c r="BM432" s="183" t="s">
        <v>699</v>
      </c>
    </row>
    <row r="433" s="13" customFormat="1">
      <c r="A433" s="13"/>
      <c r="B433" s="185"/>
      <c r="C433" s="13"/>
      <c r="D433" s="186" t="s">
        <v>154</v>
      </c>
      <c r="E433" s="187" t="s">
        <v>1</v>
      </c>
      <c r="F433" s="188" t="s">
        <v>98</v>
      </c>
      <c r="G433" s="13"/>
      <c r="H433" s="189">
        <v>38.222000000000001</v>
      </c>
      <c r="I433" s="190"/>
      <c r="J433" s="13"/>
      <c r="K433" s="13"/>
      <c r="L433" s="185"/>
      <c r="M433" s="191"/>
      <c r="N433" s="192"/>
      <c r="O433" s="192"/>
      <c r="P433" s="192"/>
      <c r="Q433" s="192"/>
      <c r="R433" s="192"/>
      <c r="S433" s="192"/>
      <c r="T433" s="19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187" t="s">
        <v>154</v>
      </c>
      <c r="AU433" s="187" t="s">
        <v>86</v>
      </c>
      <c r="AV433" s="13" t="s">
        <v>86</v>
      </c>
      <c r="AW433" s="13" t="s">
        <v>33</v>
      </c>
      <c r="AX433" s="13" t="s">
        <v>8</v>
      </c>
      <c r="AY433" s="187" t="s">
        <v>144</v>
      </c>
    </row>
    <row r="434" s="2" customFormat="1" ht="24.15" customHeight="1">
      <c r="A434" s="37"/>
      <c r="B434" s="171"/>
      <c r="C434" s="172" t="s">
        <v>700</v>
      </c>
      <c r="D434" s="172" t="s">
        <v>147</v>
      </c>
      <c r="E434" s="173" t="s">
        <v>701</v>
      </c>
      <c r="F434" s="174" t="s">
        <v>702</v>
      </c>
      <c r="G434" s="175" t="s">
        <v>198</v>
      </c>
      <c r="H434" s="176">
        <v>0.77200000000000002</v>
      </c>
      <c r="I434" s="177"/>
      <c r="J434" s="178">
        <f>ROUND(I434*H434,0)</f>
        <v>0</v>
      </c>
      <c r="K434" s="174" t="s">
        <v>151</v>
      </c>
      <c r="L434" s="38"/>
      <c r="M434" s="179" t="s">
        <v>1</v>
      </c>
      <c r="N434" s="180" t="s">
        <v>42</v>
      </c>
      <c r="O434" s="76"/>
      <c r="P434" s="181">
        <f>O434*H434</f>
        <v>0</v>
      </c>
      <c r="Q434" s="181">
        <v>0</v>
      </c>
      <c r="R434" s="181">
        <f>Q434*H434</f>
        <v>0</v>
      </c>
      <c r="S434" s="181">
        <v>0</v>
      </c>
      <c r="T434" s="182">
        <f>S434*H434</f>
        <v>0</v>
      </c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R434" s="183" t="s">
        <v>193</v>
      </c>
      <c r="AT434" s="183" t="s">
        <v>147</v>
      </c>
      <c r="AU434" s="183" t="s">
        <v>86</v>
      </c>
      <c r="AY434" s="18" t="s">
        <v>144</v>
      </c>
      <c r="BE434" s="184">
        <f>IF(N434="základní",J434,0)</f>
        <v>0</v>
      </c>
      <c r="BF434" s="184">
        <f>IF(N434="snížená",J434,0)</f>
        <v>0</v>
      </c>
      <c r="BG434" s="184">
        <f>IF(N434="zákl. přenesená",J434,0)</f>
        <v>0</v>
      </c>
      <c r="BH434" s="184">
        <f>IF(N434="sníž. přenesená",J434,0)</f>
        <v>0</v>
      </c>
      <c r="BI434" s="184">
        <f>IF(N434="nulová",J434,0)</f>
        <v>0</v>
      </c>
      <c r="BJ434" s="18" t="s">
        <v>8</v>
      </c>
      <c r="BK434" s="184">
        <f>ROUND(I434*H434,0)</f>
        <v>0</v>
      </c>
      <c r="BL434" s="18" t="s">
        <v>193</v>
      </c>
      <c r="BM434" s="183" t="s">
        <v>703</v>
      </c>
    </row>
    <row r="435" s="2" customFormat="1" ht="24.15" customHeight="1">
      <c r="A435" s="37"/>
      <c r="B435" s="171"/>
      <c r="C435" s="172" t="s">
        <v>535</v>
      </c>
      <c r="D435" s="172" t="s">
        <v>147</v>
      </c>
      <c r="E435" s="173" t="s">
        <v>704</v>
      </c>
      <c r="F435" s="174" t="s">
        <v>705</v>
      </c>
      <c r="G435" s="175" t="s">
        <v>198</v>
      </c>
      <c r="H435" s="176">
        <v>0.77200000000000002</v>
      </c>
      <c r="I435" s="177"/>
      <c r="J435" s="178">
        <f>ROUND(I435*H435,0)</f>
        <v>0</v>
      </c>
      <c r="K435" s="174" t="s">
        <v>151</v>
      </c>
      <c r="L435" s="38"/>
      <c r="M435" s="179" t="s">
        <v>1</v>
      </c>
      <c r="N435" s="180" t="s">
        <v>42</v>
      </c>
      <c r="O435" s="76"/>
      <c r="P435" s="181">
        <f>O435*H435</f>
        <v>0</v>
      </c>
      <c r="Q435" s="181">
        <v>0</v>
      </c>
      <c r="R435" s="181">
        <f>Q435*H435</f>
        <v>0</v>
      </c>
      <c r="S435" s="181">
        <v>0</v>
      </c>
      <c r="T435" s="182">
        <f>S435*H435</f>
        <v>0</v>
      </c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R435" s="183" t="s">
        <v>193</v>
      </c>
      <c r="AT435" s="183" t="s">
        <v>147</v>
      </c>
      <c r="AU435" s="183" t="s">
        <v>86</v>
      </c>
      <c r="AY435" s="18" t="s">
        <v>144</v>
      </c>
      <c r="BE435" s="184">
        <f>IF(N435="základní",J435,0)</f>
        <v>0</v>
      </c>
      <c r="BF435" s="184">
        <f>IF(N435="snížená",J435,0)</f>
        <v>0</v>
      </c>
      <c r="BG435" s="184">
        <f>IF(N435="zákl. přenesená",J435,0)</f>
        <v>0</v>
      </c>
      <c r="BH435" s="184">
        <f>IF(N435="sníž. přenesená",J435,0)</f>
        <v>0</v>
      </c>
      <c r="BI435" s="184">
        <f>IF(N435="nulová",J435,0)</f>
        <v>0</v>
      </c>
      <c r="BJ435" s="18" t="s">
        <v>8</v>
      </c>
      <c r="BK435" s="184">
        <f>ROUND(I435*H435,0)</f>
        <v>0</v>
      </c>
      <c r="BL435" s="18" t="s">
        <v>193</v>
      </c>
      <c r="BM435" s="183" t="s">
        <v>706</v>
      </c>
    </row>
    <row r="436" s="12" customFormat="1" ht="22.8" customHeight="1">
      <c r="A436" s="12"/>
      <c r="B436" s="158"/>
      <c r="C436" s="12"/>
      <c r="D436" s="159" t="s">
        <v>76</v>
      </c>
      <c r="E436" s="169" t="s">
        <v>707</v>
      </c>
      <c r="F436" s="169" t="s">
        <v>708</v>
      </c>
      <c r="G436" s="12"/>
      <c r="H436" s="12"/>
      <c r="I436" s="161"/>
      <c r="J436" s="170">
        <f>BK436</f>
        <v>0</v>
      </c>
      <c r="K436" s="12"/>
      <c r="L436" s="158"/>
      <c r="M436" s="163"/>
      <c r="N436" s="164"/>
      <c r="O436" s="164"/>
      <c r="P436" s="165">
        <f>SUM(P437:P479)</f>
        <v>0</v>
      </c>
      <c r="Q436" s="164"/>
      <c r="R436" s="165">
        <f>SUM(R437:R479)</f>
        <v>3.6324274999999999</v>
      </c>
      <c r="S436" s="164"/>
      <c r="T436" s="166">
        <f>SUM(T437:T479)</f>
        <v>0</v>
      </c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R436" s="159" t="s">
        <v>86</v>
      </c>
      <c r="AT436" s="167" t="s">
        <v>76</v>
      </c>
      <c r="AU436" s="167" t="s">
        <v>8</v>
      </c>
      <c r="AY436" s="159" t="s">
        <v>144</v>
      </c>
      <c r="BK436" s="168">
        <f>SUM(BK437:BK479)</f>
        <v>0</v>
      </c>
    </row>
    <row r="437" s="2" customFormat="1" ht="16.5" customHeight="1">
      <c r="A437" s="37"/>
      <c r="B437" s="171"/>
      <c r="C437" s="172" t="s">
        <v>709</v>
      </c>
      <c r="D437" s="172" t="s">
        <v>147</v>
      </c>
      <c r="E437" s="173" t="s">
        <v>710</v>
      </c>
      <c r="F437" s="174" t="s">
        <v>711</v>
      </c>
      <c r="G437" s="175" t="s">
        <v>150</v>
      </c>
      <c r="H437" s="176">
        <v>89.305000000000007</v>
      </c>
      <c r="I437" s="177"/>
      <c r="J437" s="178">
        <f>ROUND(I437*H437,0)</f>
        <v>0</v>
      </c>
      <c r="K437" s="174" t="s">
        <v>151</v>
      </c>
      <c r="L437" s="38"/>
      <c r="M437" s="179" t="s">
        <v>1</v>
      </c>
      <c r="N437" s="180" t="s">
        <v>42</v>
      </c>
      <c r="O437" s="76"/>
      <c r="P437" s="181">
        <f>O437*H437</f>
        <v>0</v>
      </c>
      <c r="Q437" s="181">
        <v>0</v>
      </c>
      <c r="R437" s="181">
        <f>Q437*H437</f>
        <v>0</v>
      </c>
      <c r="S437" s="181">
        <v>0</v>
      </c>
      <c r="T437" s="182">
        <f>S437*H437</f>
        <v>0</v>
      </c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R437" s="183" t="s">
        <v>193</v>
      </c>
      <c r="AT437" s="183" t="s">
        <v>147</v>
      </c>
      <c r="AU437" s="183" t="s">
        <v>86</v>
      </c>
      <c r="AY437" s="18" t="s">
        <v>144</v>
      </c>
      <c r="BE437" s="184">
        <f>IF(N437="základní",J437,0)</f>
        <v>0</v>
      </c>
      <c r="BF437" s="184">
        <f>IF(N437="snížená",J437,0)</f>
        <v>0</v>
      </c>
      <c r="BG437" s="184">
        <f>IF(N437="zákl. přenesená",J437,0)</f>
        <v>0</v>
      </c>
      <c r="BH437" s="184">
        <f>IF(N437="sníž. přenesená",J437,0)</f>
        <v>0</v>
      </c>
      <c r="BI437" s="184">
        <f>IF(N437="nulová",J437,0)</f>
        <v>0</v>
      </c>
      <c r="BJ437" s="18" t="s">
        <v>8</v>
      </c>
      <c r="BK437" s="184">
        <f>ROUND(I437*H437,0)</f>
        <v>0</v>
      </c>
      <c r="BL437" s="18" t="s">
        <v>193</v>
      </c>
      <c r="BM437" s="183" t="s">
        <v>712</v>
      </c>
    </row>
    <row r="438" s="13" customFormat="1">
      <c r="A438" s="13"/>
      <c r="B438" s="185"/>
      <c r="C438" s="13"/>
      <c r="D438" s="186" t="s">
        <v>154</v>
      </c>
      <c r="E438" s="187" t="s">
        <v>1</v>
      </c>
      <c r="F438" s="188" t="s">
        <v>189</v>
      </c>
      <c r="G438" s="13"/>
      <c r="H438" s="189">
        <v>89.305000000000007</v>
      </c>
      <c r="I438" s="190"/>
      <c r="J438" s="13"/>
      <c r="K438" s="13"/>
      <c r="L438" s="185"/>
      <c r="M438" s="191"/>
      <c r="N438" s="192"/>
      <c r="O438" s="192"/>
      <c r="P438" s="192"/>
      <c r="Q438" s="192"/>
      <c r="R438" s="192"/>
      <c r="S438" s="192"/>
      <c r="T438" s="19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187" t="s">
        <v>154</v>
      </c>
      <c r="AU438" s="187" t="s">
        <v>86</v>
      </c>
      <c r="AV438" s="13" t="s">
        <v>86</v>
      </c>
      <c r="AW438" s="13" t="s">
        <v>33</v>
      </c>
      <c r="AX438" s="13" t="s">
        <v>8</v>
      </c>
      <c r="AY438" s="187" t="s">
        <v>144</v>
      </c>
    </row>
    <row r="439" s="2" customFormat="1" ht="16.5" customHeight="1">
      <c r="A439" s="37"/>
      <c r="B439" s="171"/>
      <c r="C439" s="172" t="s">
        <v>540</v>
      </c>
      <c r="D439" s="172" t="s">
        <v>147</v>
      </c>
      <c r="E439" s="173" t="s">
        <v>713</v>
      </c>
      <c r="F439" s="174" t="s">
        <v>714</v>
      </c>
      <c r="G439" s="175" t="s">
        <v>150</v>
      </c>
      <c r="H439" s="176">
        <v>89.305000000000007</v>
      </c>
      <c r="I439" s="177"/>
      <c r="J439" s="178">
        <f>ROUND(I439*H439,0)</f>
        <v>0</v>
      </c>
      <c r="K439" s="174" t="s">
        <v>151</v>
      </c>
      <c r="L439" s="38"/>
      <c r="M439" s="179" t="s">
        <v>1</v>
      </c>
      <c r="N439" s="180" t="s">
        <v>42</v>
      </c>
      <c r="O439" s="76"/>
      <c r="P439" s="181">
        <f>O439*H439</f>
        <v>0</v>
      </c>
      <c r="Q439" s="181">
        <v>0.00029999999999999997</v>
      </c>
      <c r="R439" s="181">
        <f>Q439*H439</f>
        <v>0.026791499999999999</v>
      </c>
      <c r="S439" s="181">
        <v>0</v>
      </c>
      <c r="T439" s="182">
        <f>S439*H439</f>
        <v>0</v>
      </c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R439" s="183" t="s">
        <v>193</v>
      </c>
      <c r="AT439" s="183" t="s">
        <v>147</v>
      </c>
      <c r="AU439" s="183" t="s">
        <v>86</v>
      </c>
      <c r="AY439" s="18" t="s">
        <v>144</v>
      </c>
      <c r="BE439" s="184">
        <f>IF(N439="základní",J439,0)</f>
        <v>0</v>
      </c>
      <c r="BF439" s="184">
        <f>IF(N439="snížená",J439,0)</f>
        <v>0</v>
      </c>
      <c r="BG439" s="184">
        <f>IF(N439="zákl. přenesená",J439,0)</f>
        <v>0</v>
      </c>
      <c r="BH439" s="184">
        <f>IF(N439="sníž. přenesená",J439,0)</f>
        <v>0</v>
      </c>
      <c r="BI439" s="184">
        <f>IF(N439="nulová",J439,0)</f>
        <v>0</v>
      </c>
      <c r="BJ439" s="18" t="s">
        <v>8</v>
      </c>
      <c r="BK439" s="184">
        <f>ROUND(I439*H439,0)</f>
        <v>0</v>
      </c>
      <c r="BL439" s="18" t="s">
        <v>193</v>
      </c>
      <c r="BM439" s="183" t="s">
        <v>715</v>
      </c>
    </row>
    <row r="440" s="13" customFormat="1">
      <c r="A440" s="13"/>
      <c r="B440" s="185"/>
      <c r="C440" s="13"/>
      <c r="D440" s="186" t="s">
        <v>154</v>
      </c>
      <c r="E440" s="187" t="s">
        <v>1</v>
      </c>
      <c r="F440" s="188" t="s">
        <v>189</v>
      </c>
      <c r="G440" s="13"/>
      <c r="H440" s="189">
        <v>89.305000000000007</v>
      </c>
      <c r="I440" s="190"/>
      <c r="J440" s="13"/>
      <c r="K440" s="13"/>
      <c r="L440" s="185"/>
      <c r="M440" s="191"/>
      <c r="N440" s="192"/>
      <c r="O440" s="192"/>
      <c r="P440" s="192"/>
      <c r="Q440" s="192"/>
      <c r="R440" s="192"/>
      <c r="S440" s="192"/>
      <c r="T440" s="19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187" t="s">
        <v>154</v>
      </c>
      <c r="AU440" s="187" t="s">
        <v>86</v>
      </c>
      <c r="AV440" s="13" t="s">
        <v>86</v>
      </c>
      <c r="AW440" s="13" t="s">
        <v>33</v>
      </c>
      <c r="AX440" s="13" t="s">
        <v>8</v>
      </c>
      <c r="AY440" s="187" t="s">
        <v>144</v>
      </c>
    </row>
    <row r="441" s="2" customFormat="1" ht="24.15" customHeight="1">
      <c r="A441" s="37"/>
      <c r="B441" s="171"/>
      <c r="C441" s="172" t="s">
        <v>716</v>
      </c>
      <c r="D441" s="172" t="s">
        <v>147</v>
      </c>
      <c r="E441" s="173" t="s">
        <v>717</v>
      </c>
      <c r="F441" s="174" t="s">
        <v>718</v>
      </c>
      <c r="G441" s="175" t="s">
        <v>150</v>
      </c>
      <c r="H441" s="176">
        <v>6.6239999999999997</v>
      </c>
      <c r="I441" s="177"/>
      <c r="J441" s="178">
        <f>ROUND(I441*H441,0)</f>
        <v>0</v>
      </c>
      <c r="K441" s="174" t="s">
        <v>151</v>
      </c>
      <c r="L441" s="38"/>
      <c r="M441" s="179" t="s">
        <v>1</v>
      </c>
      <c r="N441" s="180" t="s">
        <v>42</v>
      </c>
      <c r="O441" s="76"/>
      <c r="P441" s="181">
        <f>O441*H441</f>
        <v>0</v>
      </c>
      <c r="Q441" s="181">
        <v>0.0015</v>
      </c>
      <c r="R441" s="181">
        <f>Q441*H441</f>
        <v>0.0099360000000000004</v>
      </c>
      <c r="S441" s="181">
        <v>0</v>
      </c>
      <c r="T441" s="182">
        <f>S441*H441</f>
        <v>0</v>
      </c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R441" s="183" t="s">
        <v>193</v>
      </c>
      <c r="AT441" s="183" t="s">
        <v>147</v>
      </c>
      <c r="AU441" s="183" t="s">
        <v>86</v>
      </c>
      <c r="AY441" s="18" t="s">
        <v>144</v>
      </c>
      <c r="BE441" s="184">
        <f>IF(N441="základní",J441,0)</f>
        <v>0</v>
      </c>
      <c r="BF441" s="184">
        <f>IF(N441="snížená",J441,0)</f>
        <v>0</v>
      </c>
      <c r="BG441" s="184">
        <f>IF(N441="zákl. přenesená",J441,0)</f>
        <v>0</v>
      </c>
      <c r="BH441" s="184">
        <f>IF(N441="sníž. přenesená",J441,0)</f>
        <v>0</v>
      </c>
      <c r="BI441" s="184">
        <f>IF(N441="nulová",J441,0)</f>
        <v>0</v>
      </c>
      <c r="BJ441" s="18" t="s">
        <v>8</v>
      </c>
      <c r="BK441" s="184">
        <f>ROUND(I441*H441,0)</f>
        <v>0</v>
      </c>
      <c r="BL441" s="18" t="s">
        <v>193</v>
      </c>
      <c r="BM441" s="183" t="s">
        <v>719</v>
      </c>
    </row>
    <row r="442" s="13" customFormat="1">
      <c r="A442" s="13"/>
      <c r="B442" s="185"/>
      <c r="C442" s="13"/>
      <c r="D442" s="186" t="s">
        <v>154</v>
      </c>
      <c r="E442" s="187" t="s">
        <v>1</v>
      </c>
      <c r="F442" s="188" t="s">
        <v>720</v>
      </c>
      <c r="G442" s="13"/>
      <c r="H442" s="189">
        <v>1.3300000000000001</v>
      </c>
      <c r="I442" s="190"/>
      <c r="J442" s="13"/>
      <c r="K442" s="13"/>
      <c r="L442" s="185"/>
      <c r="M442" s="191"/>
      <c r="N442" s="192"/>
      <c r="O442" s="192"/>
      <c r="P442" s="192"/>
      <c r="Q442" s="192"/>
      <c r="R442" s="192"/>
      <c r="S442" s="192"/>
      <c r="T442" s="19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187" t="s">
        <v>154</v>
      </c>
      <c r="AU442" s="187" t="s">
        <v>86</v>
      </c>
      <c r="AV442" s="13" t="s">
        <v>86</v>
      </c>
      <c r="AW442" s="13" t="s">
        <v>33</v>
      </c>
      <c r="AX442" s="13" t="s">
        <v>77</v>
      </c>
      <c r="AY442" s="187" t="s">
        <v>144</v>
      </c>
    </row>
    <row r="443" s="13" customFormat="1">
      <c r="A443" s="13"/>
      <c r="B443" s="185"/>
      <c r="C443" s="13"/>
      <c r="D443" s="186" t="s">
        <v>154</v>
      </c>
      <c r="E443" s="187" t="s">
        <v>1</v>
      </c>
      <c r="F443" s="188" t="s">
        <v>721</v>
      </c>
      <c r="G443" s="13"/>
      <c r="H443" s="189">
        <v>0.95099999999999996</v>
      </c>
      <c r="I443" s="190"/>
      <c r="J443" s="13"/>
      <c r="K443" s="13"/>
      <c r="L443" s="185"/>
      <c r="M443" s="191"/>
      <c r="N443" s="192"/>
      <c r="O443" s="192"/>
      <c r="P443" s="192"/>
      <c r="Q443" s="192"/>
      <c r="R443" s="192"/>
      <c r="S443" s="192"/>
      <c r="T443" s="19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187" t="s">
        <v>154</v>
      </c>
      <c r="AU443" s="187" t="s">
        <v>86</v>
      </c>
      <c r="AV443" s="13" t="s">
        <v>86</v>
      </c>
      <c r="AW443" s="13" t="s">
        <v>33</v>
      </c>
      <c r="AX443" s="13" t="s">
        <v>77</v>
      </c>
      <c r="AY443" s="187" t="s">
        <v>144</v>
      </c>
    </row>
    <row r="444" s="13" customFormat="1">
      <c r="A444" s="13"/>
      <c r="B444" s="185"/>
      <c r="C444" s="13"/>
      <c r="D444" s="186" t="s">
        <v>154</v>
      </c>
      <c r="E444" s="187" t="s">
        <v>1</v>
      </c>
      <c r="F444" s="188" t="s">
        <v>722</v>
      </c>
      <c r="G444" s="13"/>
      <c r="H444" s="189">
        <v>1.696</v>
      </c>
      <c r="I444" s="190"/>
      <c r="J444" s="13"/>
      <c r="K444" s="13"/>
      <c r="L444" s="185"/>
      <c r="M444" s="191"/>
      <c r="N444" s="192"/>
      <c r="O444" s="192"/>
      <c r="P444" s="192"/>
      <c r="Q444" s="192"/>
      <c r="R444" s="192"/>
      <c r="S444" s="192"/>
      <c r="T444" s="19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187" t="s">
        <v>154</v>
      </c>
      <c r="AU444" s="187" t="s">
        <v>86</v>
      </c>
      <c r="AV444" s="13" t="s">
        <v>86</v>
      </c>
      <c r="AW444" s="13" t="s">
        <v>33</v>
      </c>
      <c r="AX444" s="13" t="s">
        <v>77</v>
      </c>
      <c r="AY444" s="187" t="s">
        <v>144</v>
      </c>
    </row>
    <row r="445" s="13" customFormat="1">
      <c r="A445" s="13"/>
      <c r="B445" s="185"/>
      <c r="C445" s="13"/>
      <c r="D445" s="186" t="s">
        <v>154</v>
      </c>
      <c r="E445" s="187" t="s">
        <v>1</v>
      </c>
      <c r="F445" s="188" t="s">
        <v>723</v>
      </c>
      <c r="G445" s="13"/>
      <c r="H445" s="189">
        <v>0.95099999999999996</v>
      </c>
      <c r="I445" s="190"/>
      <c r="J445" s="13"/>
      <c r="K445" s="13"/>
      <c r="L445" s="185"/>
      <c r="M445" s="191"/>
      <c r="N445" s="192"/>
      <c r="O445" s="192"/>
      <c r="P445" s="192"/>
      <c r="Q445" s="192"/>
      <c r="R445" s="192"/>
      <c r="S445" s="192"/>
      <c r="T445" s="19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187" t="s">
        <v>154</v>
      </c>
      <c r="AU445" s="187" t="s">
        <v>86</v>
      </c>
      <c r="AV445" s="13" t="s">
        <v>86</v>
      </c>
      <c r="AW445" s="13" t="s">
        <v>33</v>
      </c>
      <c r="AX445" s="13" t="s">
        <v>77</v>
      </c>
      <c r="AY445" s="187" t="s">
        <v>144</v>
      </c>
    </row>
    <row r="446" s="13" customFormat="1">
      <c r="A446" s="13"/>
      <c r="B446" s="185"/>
      <c r="C446" s="13"/>
      <c r="D446" s="186" t="s">
        <v>154</v>
      </c>
      <c r="E446" s="187" t="s">
        <v>1</v>
      </c>
      <c r="F446" s="188" t="s">
        <v>724</v>
      </c>
      <c r="G446" s="13"/>
      <c r="H446" s="189">
        <v>1.696</v>
      </c>
      <c r="I446" s="190"/>
      <c r="J446" s="13"/>
      <c r="K446" s="13"/>
      <c r="L446" s="185"/>
      <c r="M446" s="191"/>
      <c r="N446" s="192"/>
      <c r="O446" s="192"/>
      <c r="P446" s="192"/>
      <c r="Q446" s="192"/>
      <c r="R446" s="192"/>
      <c r="S446" s="192"/>
      <c r="T446" s="19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187" t="s">
        <v>154</v>
      </c>
      <c r="AU446" s="187" t="s">
        <v>86</v>
      </c>
      <c r="AV446" s="13" t="s">
        <v>86</v>
      </c>
      <c r="AW446" s="13" t="s">
        <v>33</v>
      </c>
      <c r="AX446" s="13" t="s">
        <v>77</v>
      </c>
      <c r="AY446" s="187" t="s">
        <v>144</v>
      </c>
    </row>
    <row r="447" s="14" customFormat="1">
      <c r="A447" s="14"/>
      <c r="B447" s="194"/>
      <c r="C447" s="14"/>
      <c r="D447" s="186" t="s">
        <v>154</v>
      </c>
      <c r="E447" s="195" t="s">
        <v>1</v>
      </c>
      <c r="F447" s="196" t="s">
        <v>181</v>
      </c>
      <c r="G447" s="14"/>
      <c r="H447" s="197">
        <v>6.6239999999999997</v>
      </c>
      <c r="I447" s="198"/>
      <c r="J447" s="14"/>
      <c r="K447" s="14"/>
      <c r="L447" s="194"/>
      <c r="M447" s="199"/>
      <c r="N447" s="200"/>
      <c r="O447" s="200"/>
      <c r="P447" s="200"/>
      <c r="Q447" s="200"/>
      <c r="R447" s="200"/>
      <c r="S447" s="200"/>
      <c r="T447" s="201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195" t="s">
        <v>154</v>
      </c>
      <c r="AU447" s="195" t="s">
        <v>86</v>
      </c>
      <c r="AV447" s="14" t="s">
        <v>145</v>
      </c>
      <c r="AW447" s="14" t="s">
        <v>33</v>
      </c>
      <c r="AX447" s="14" t="s">
        <v>8</v>
      </c>
      <c r="AY447" s="195" t="s">
        <v>144</v>
      </c>
    </row>
    <row r="448" s="2" customFormat="1" ht="16.5" customHeight="1">
      <c r="A448" s="37"/>
      <c r="B448" s="171"/>
      <c r="C448" s="172" t="s">
        <v>725</v>
      </c>
      <c r="D448" s="172" t="s">
        <v>147</v>
      </c>
      <c r="E448" s="173" t="s">
        <v>726</v>
      </c>
      <c r="F448" s="174" t="s">
        <v>727</v>
      </c>
      <c r="G448" s="175" t="s">
        <v>150</v>
      </c>
      <c r="H448" s="176">
        <v>89.305000000000007</v>
      </c>
      <c r="I448" s="177"/>
      <c r="J448" s="178">
        <f>ROUND(I448*H448,0)</f>
        <v>0</v>
      </c>
      <c r="K448" s="174" t="s">
        <v>151</v>
      </c>
      <c r="L448" s="38"/>
      <c r="M448" s="179" t="s">
        <v>1</v>
      </c>
      <c r="N448" s="180" t="s">
        <v>42</v>
      </c>
      <c r="O448" s="76"/>
      <c r="P448" s="181">
        <f>O448*H448</f>
        <v>0</v>
      </c>
      <c r="Q448" s="181">
        <v>0.0044999999999999997</v>
      </c>
      <c r="R448" s="181">
        <f>Q448*H448</f>
        <v>0.40187250000000002</v>
      </c>
      <c r="S448" s="181">
        <v>0</v>
      </c>
      <c r="T448" s="182">
        <f>S448*H448</f>
        <v>0</v>
      </c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R448" s="183" t="s">
        <v>193</v>
      </c>
      <c r="AT448" s="183" t="s">
        <v>147</v>
      </c>
      <c r="AU448" s="183" t="s">
        <v>86</v>
      </c>
      <c r="AY448" s="18" t="s">
        <v>144</v>
      </c>
      <c r="BE448" s="184">
        <f>IF(N448="základní",J448,0)</f>
        <v>0</v>
      </c>
      <c r="BF448" s="184">
        <f>IF(N448="snížená",J448,0)</f>
        <v>0</v>
      </c>
      <c r="BG448" s="184">
        <f>IF(N448="zákl. přenesená",J448,0)</f>
        <v>0</v>
      </c>
      <c r="BH448" s="184">
        <f>IF(N448="sníž. přenesená",J448,0)</f>
        <v>0</v>
      </c>
      <c r="BI448" s="184">
        <f>IF(N448="nulová",J448,0)</f>
        <v>0</v>
      </c>
      <c r="BJ448" s="18" t="s">
        <v>8</v>
      </c>
      <c r="BK448" s="184">
        <f>ROUND(I448*H448,0)</f>
        <v>0</v>
      </c>
      <c r="BL448" s="18" t="s">
        <v>193</v>
      </c>
      <c r="BM448" s="183" t="s">
        <v>728</v>
      </c>
    </row>
    <row r="449" s="13" customFormat="1">
      <c r="A449" s="13"/>
      <c r="B449" s="185"/>
      <c r="C449" s="13"/>
      <c r="D449" s="186" t="s">
        <v>154</v>
      </c>
      <c r="E449" s="187" t="s">
        <v>1</v>
      </c>
      <c r="F449" s="188" t="s">
        <v>189</v>
      </c>
      <c r="G449" s="13"/>
      <c r="H449" s="189">
        <v>89.305000000000007</v>
      </c>
      <c r="I449" s="190"/>
      <c r="J449" s="13"/>
      <c r="K449" s="13"/>
      <c r="L449" s="185"/>
      <c r="M449" s="191"/>
      <c r="N449" s="192"/>
      <c r="O449" s="192"/>
      <c r="P449" s="192"/>
      <c r="Q449" s="192"/>
      <c r="R449" s="192"/>
      <c r="S449" s="192"/>
      <c r="T449" s="19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187" t="s">
        <v>154</v>
      </c>
      <c r="AU449" s="187" t="s">
        <v>86</v>
      </c>
      <c r="AV449" s="13" t="s">
        <v>86</v>
      </c>
      <c r="AW449" s="13" t="s">
        <v>33</v>
      </c>
      <c r="AX449" s="13" t="s">
        <v>8</v>
      </c>
      <c r="AY449" s="187" t="s">
        <v>144</v>
      </c>
    </row>
    <row r="450" s="2" customFormat="1" ht="24.15" customHeight="1">
      <c r="A450" s="37"/>
      <c r="B450" s="171"/>
      <c r="C450" s="172" t="s">
        <v>729</v>
      </c>
      <c r="D450" s="172" t="s">
        <v>147</v>
      </c>
      <c r="E450" s="173" t="s">
        <v>730</v>
      </c>
      <c r="F450" s="174" t="s">
        <v>731</v>
      </c>
      <c r="G450" s="175" t="s">
        <v>150</v>
      </c>
      <c r="H450" s="176">
        <v>178.61000000000001</v>
      </c>
      <c r="I450" s="177"/>
      <c r="J450" s="178">
        <f>ROUND(I450*H450,0)</f>
        <v>0</v>
      </c>
      <c r="K450" s="174" t="s">
        <v>151</v>
      </c>
      <c r="L450" s="38"/>
      <c r="M450" s="179" t="s">
        <v>1</v>
      </c>
      <c r="N450" s="180" t="s">
        <v>42</v>
      </c>
      <c r="O450" s="76"/>
      <c r="P450" s="181">
        <f>O450*H450</f>
        <v>0</v>
      </c>
      <c r="Q450" s="181">
        <v>0.0014499999999999999</v>
      </c>
      <c r="R450" s="181">
        <f>Q450*H450</f>
        <v>0.25898450000000001</v>
      </c>
      <c r="S450" s="181">
        <v>0</v>
      </c>
      <c r="T450" s="182">
        <f>S450*H450</f>
        <v>0</v>
      </c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R450" s="183" t="s">
        <v>193</v>
      </c>
      <c r="AT450" s="183" t="s">
        <v>147</v>
      </c>
      <c r="AU450" s="183" t="s">
        <v>86</v>
      </c>
      <c r="AY450" s="18" t="s">
        <v>144</v>
      </c>
      <c r="BE450" s="184">
        <f>IF(N450="základní",J450,0)</f>
        <v>0</v>
      </c>
      <c r="BF450" s="184">
        <f>IF(N450="snížená",J450,0)</f>
        <v>0</v>
      </c>
      <c r="BG450" s="184">
        <f>IF(N450="zákl. přenesená",J450,0)</f>
        <v>0</v>
      </c>
      <c r="BH450" s="184">
        <f>IF(N450="sníž. přenesená",J450,0)</f>
        <v>0</v>
      </c>
      <c r="BI450" s="184">
        <f>IF(N450="nulová",J450,0)</f>
        <v>0</v>
      </c>
      <c r="BJ450" s="18" t="s">
        <v>8</v>
      </c>
      <c r="BK450" s="184">
        <f>ROUND(I450*H450,0)</f>
        <v>0</v>
      </c>
      <c r="BL450" s="18" t="s">
        <v>193</v>
      </c>
      <c r="BM450" s="183" t="s">
        <v>732</v>
      </c>
    </row>
    <row r="451" s="13" customFormat="1">
      <c r="A451" s="13"/>
      <c r="B451" s="185"/>
      <c r="C451" s="13"/>
      <c r="D451" s="186" t="s">
        <v>154</v>
      </c>
      <c r="E451" s="187" t="s">
        <v>1</v>
      </c>
      <c r="F451" s="188" t="s">
        <v>733</v>
      </c>
      <c r="G451" s="13"/>
      <c r="H451" s="189">
        <v>178.61000000000001</v>
      </c>
      <c r="I451" s="190"/>
      <c r="J451" s="13"/>
      <c r="K451" s="13"/>
      <c r="L451" s="185"/>
      <c r="M451" s="191"/>
      <c r="N451" s="192"/>
      <c r="O451" s="192"/>
      <c r="P451" s="192"/>
      <c r="Q451" s="192"/>
      <c r="R451" s="192"/>
      <c r="S451" s="192"/>
      <c r="T451" s="19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187" t="s">
        <v>154</v>
      </c>
      <c r="AU451" s="187" t="s">
        <v>86</v>
      </c>
      <c r="AV451" s="13" t="s">
        <v>86</v>
      </c>
      <c r="AW451" s="13" t="s">
        <v>33</v>
      </c>
      <c r="AX451" s="13" t="s">
        <v>8</v>
      </c>
      <c r="AY451" s="187" t="s">
        <v>144</v>
      </c>
    </row>
    <row r="452" s="2" customFormat="1" ht="37.8" customHeight="1">
      <c r="A452" s="37"/>
      <c r="B452" s="171"/>
      <c r="C452" s="172" t="s">
        <v>544</v>
      </c>
      <c r="D452" s="172" t="s">
        <v>147</v>
      </c>
      <c r="E452" s="173" t="s">
        <v>734</v>
      </c>
      <c r="F452" s="174" t="s">
        <v>735</v>
      </c>
      <c r="G452" s="175" t="s">
        <v>150</v>
      </c>
      <c r="H452" s="176">
        <v>68.882000000000005</v>
      </c>
      <c r="I452" s="177"/>
      <c r="J452" s="178">
        <f>ROUND(I452*H452,0)</f>
        <v>0</v>
      </c>
      <c r="K452" s="174" t="s">
        <v>151</v>
      </c>
      <c r="L452" s="38"/>
      <c r="M452" s="179" t="s">
        <v>1</v>
      </c>
      <c r="N452" s="180" t="s">
        <v>42</v>
      </c>
      <c r="O452" s="76"/>
      <c r="P452" s="181">
        <f>O452*H452</f>
        <v>0</v>
      </c>
      <c r="Q452" s="181">
        <v>0.0089999999999999993</v>
      </c>
      <c r="R452" s="181">
        <f>Q452*H452</f>
        <v>0.61993799999999999</v>
      </c>
      <c r="S452" s="181">
        <v>0</v>
      </c>
      <c r="T452" s="182">
        <f>S452*H452</f>
        <v>0</v>
      </c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R452" s="183" t="s">
        <v>193</v>
      </c>
      <c r="AT452" s="183" t="s">
        <v>147</v>
      </c>
      <c r="AU452" s="183" t="s">
        <v>86</v>
      </c>
      <c r="AY452" s="18" t="s">
        <v>144</v>
      </c>
      <c r="BE452" s="184">
        <f>IF(N452="základní",J452,0)</f>
        <v>0</v>
      </c>
      <c r="BF452" s="184">
        <f>IF(N452="snížená",J452,0)</f>
        <v>0</v>
      </c>
      <c r="BG452" s="184">
        <f>IF(N452="zákl. přenesená",J452,0)</f>
        <v>0</v>
      </c>
      <c r="BH452" s="184">
        <f>IF(N452="sníž. přenesená",J452,0)</f>
        <v>0</v>
      </c>
      <c r="BI452" s="184">
        <f>IF(N452="nulová",J452,0)</f>
        <v>0</v>
      </c>
      <c r="BJ452" s="18" t="s">
        <v>8</v>
      </c>
      <c r="BK452" s="184">
        <f>ROUND(I452*H452,0)</f>
        <v>0</v>
      </c>
      <c r="BL452" s="18" t="s">
        <v>193</v>
      </c>
      <c r="BM452" s="183" t="s">
        <v>736</v>
      </c>
    </row>
    <row r="453" s="13" customFormat="1">
      <c r="A453" s="13"/>
      <c r="B453" s="185"/>
      <c r="C453" s="13"/>
      <c r="D453" s="186" t="s">
        <v>154</v>
      </c>
      <c r="E453" s="187" t="s">
        <v>1</v>
      </c>
      <c r="F453" s="188" t="s">
        <v>737</v>
      </c>
      <c r="G453" s="13"/>
      <c r="H453" s="189">
        <v>12.76</v>
      </c>
      <c r="I453" s="190"/>
      <c r="J453" s="13"/>
      <c r="K453" s="13"/>
      <c r="L453" s="185"/>
      <c r="M453" s="191"/>
      <c r="N453" s="192"/>
      <c r="O453" s="192"/>
      <c r="P453" s="192"/>
      <c r="Q453" s="192"/>
      <c r="R453" s="192"/>
      <c r="S453" s="192"/>
      <c r="T453" s="19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187" t="s">
        <v>154</v>
      </c>
      <c r="AU453" s="187" t="s">
        <v>86</v>
      </c>
      <c r="AV453" s="13" t="s">
        <v>86</v>
      </c>
      <c r="AW453" s="13" t="s">
        <v>33</v>
      </c>
      <c r="AX453" s="13" t="s">
        <v>77</v>
      </c>
      <c r="AY453" s="187" t="s">
        <v>144</v>
      </c>
    </row>
    <row r="454" s="13" customFormat="1">
      <c r="A454" s="13"/>
      <c r="B454" s="185"/>
      <c r="C454" s="13"/>
      <c r="D454" s="186" t="s">
        <v>154</v>
      </c>
      <c r="E454" s="187" t="s">
        <v>1</v>
      </c>
      <c r="F454" s="188" t="s">
        <v>738</v>
      </c>
      <c r="G454" s="13"/>
      <c r="H454" s="189">
        <v>10.377000000000001</v>
      </c>
      <c r="I454" s="190"/>
      <c r="J454" s="13"/>
      <c r="K454" s="13"/>
      <c r="L454" s="185"/>
      <c r="M454" s="191"/>
      <c r="N454" s="192"/>
      <c r="O454" s="192"/>
      <c r="P454" s="192"/>
      <c r="Q454" s="192"/>
      <c r="R454" s="192"/>
      <c r="S454" s="192"/>
      <c r="T454" s="19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187" t="s">
        <v>154</v>
      </c>
      <c r="AU454" s="187" t="s">
        <v>86</v>
      </c>
      <c r="AV454" s="13" t="s">
        <v>86</v>
      </c>
      <c r="AW454" s="13" t="s">
        <v>33</v>
      </c>
      <c r="AX454" s="13" t="s">
        <v>77</v>
      </c>
      <c r="AY454" s="187" t="s">
        <v>144</v>
      </c>
    </row>
    <row r="455" s="13" customFormat="1">
      <c r="A455" s="13"/>
      <c r="B455" s="185"/>
      <c r="C455" s="13"/>
      <c r="D455" s="186" t="s">
        <v>154</v>
      </c>
      <c r="E455" s="187" t="s">
        <v>1</v>
      </c>
      <c r="F455" s="188" t="s">
        <v>739</v>
      </c>
      <c r="G455" s="13"/>
      <c r="H455" s="189">
        <v>17.684000000000001</v>
      </c>
      <c r="I455" s="190"/>
      <c r="J455" s="13"/>
      <c r="K455" s="13"/>
      <c r="L455" s="185"/>
      <c r="M455" s="191"/>
      <c r="N455" s="192"/>
      <c r="O455" s="192"/>
      <c r="P455" s="192"/>
      <c r="Q455" s="192"/>
      <c r="R455" s="192"/>
      <c r="S455" s="192"/>
      <c r="T455" s="19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187" t="s">
        <v>154</v>
      </c>
      <c r="AU455" s="187" t="s">
        <v>86</v>
      </c>
      <c r="AV455" s="13" t="s">
        <v>86</v>
      </c>
      <c r="AW455" s="13" t="s">
        <v>33</v>
      </c>
      <c r="AX455" s="13" t="s">
        <v>77</v>
      </c>
      <c r="AY455" s="187" t="s">
        <v>144</v>
      </c>
    </row>
    <row r="456" s="13" customFormat="1">
      <c r="A456" s="13"/>
      <c r="B456" s="185"/>
      <c r="C456" s="13"/>
      <c r="D456" s="186" t="s">
        <v>154</v>
      </c>
      <c r="E456" s="187" t="s">
        <v>1</v>
      </c>
      <c r="F456" s="188" t="s">
        <v>740</v>
      </c>
      <c r="G456" s="13"/>
      <c r="H456" s="189">
        <v>10.377000000000001</v>
      </c>
      <c r="I456" s="190"/>
      <c r="J456" s="13"/>
      <c r="K456" s="13"/>
      <c r="L456" s="185"/>
      <c r="M456" s="191"/>
      <c r="N456" s="192"/>
      <c r="O456" s="192"/>
      <c r="P456" s="192"/>
      <c r="Q456" s="192"/>
      <c r="R456" s="192"/>
      <c r="S456" s="192"/>
      <c r="T456" s="19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187" t="s">
        <v>154</v>
      </c>
      <c r="AU456" s="187" t="s">
        <v>86</v>
      </c>
      <c r="AV456" s="13" t="s">
        <v>86</v>
      </c>
      <c r="AW456" s="13" t="s">
        <v>33</v>
      </c>
      <c r="AX456" s="13" t="s">
        <v>77</v>
      </c>
      <c r="AY456" s="187" t="s">
        <v>144</v>
      </c>
    </row>
    <row r="457" s="13" customFormat="1">
      <c r="A457" s="13"/>
      <c r="B457" s="185"/>
      <c r="C457" s="13"/>
      <c r="D457" s="186" t="s">
        <v>154</v>
      </c>
      <c r="E457" s="187" t="s">
        <v>1</v>
      </c>
      <c r="F457" s="188" t="s">
        <v>741</v>
      </c>
      <c r="G457" s="13"/>
      <c r="H457" s="189">
        <v>17.684000000000001</v>
      </c>
      <c r="I457" s="190"/>
      <c r="J457" s="13"/>
      <c r="K457" s="13"/>
      <c r="L457" s="185"/>
      <c r="M457" s="191"/>
      <c r="N457" s="192"/>
      <c r="O457" s="192"/>
      <c r="P457" s="192"/>
      <c r="Q457" s="192"/>
      <c r="R457" s="192"/>
      <c r="S457" s="192"/>
      <c r="T457" s="19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187" t="s">
        <v>154</v>
      </c>
      <c r="AU457" s="187" t="s">
        <v>86</v>
      </c>
      <c r="AV457" s="13" t="s">
        <v>86</v>
      </c>
      <c r="AW457" s="13" t="s">
        <v>33</v>
      </c>
      <c r="AX457" s="13" t="s">
        <v>77</v>
      </c>
      <c r="AY457" s="187" t="s">
        <v>144</v>
      </c>
    </row>
    <row r="458" s="14" customFormat="1">
      <c r="A458" s="14"/>
      <c r="B458" s="194"/>
      <c r="C458" s="14"/>
      <c r="D458" s="186" t="s">
        <v>154</v>
      </c>
      <c r="E458" s="195" t="s">
        <v>92</v>
      </c>
      <c r="F458" s="196" t="s">
        <v>181</v>
      </c>
      <c r="G458" s="14"/>
      <c r="H458" s="197">
        <v>68.882000000000005</v>
      </c>
      <c r="I458" s="198"/>
      <c r="J458" s="14"/>
      <c r="K458" s="14"/>
      <c r="L458" s="194"/>
      <c r="M458" s="199"/>
      <c r="N458" s="200"/>
      <c r="O458" s="200"/>
      <c r="P458" s="200"/>
      <c r="Q458" s="200"/>
      <c r="R458" s="200"/>
      <c r="S458" s="200"/>
      <c r="T458" s="201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195" t="s">
        <v>154</v>
      </c>
      <c r="AU458" s="195" t="s">
        <v>86</v>
      </c>
      <c r="AV458" s="14" t="s">
        <v>145</v>
      </c>
      <c r="AW458" s="14" t="s">
        <v>33</v>
      </c>
      <c r="AX458" s="14" t="s">
        <v>8</v>
      </c>
      <c r="AY458" s="195" t="s">
        <v>144</v>
      </c>
    </row>
    <row r="459" s="2" customFormat="1" ht="24.15" customHeight="1">
      <c r="A459" s="37"/>
      <c r="B459" s="171"/>
      <c r="C459" s="202" t="s">
        <v>742</v>
      </c>
      <c r="D459" s="202" t="s">
        <v>251</v>
      </c>
      <c r="E459" s="203" t="s">
        <v>743</v>
      </c>
      <c r="F459" s="204" t="s">
        <v>744</v>
      </c>
      <c r="G459" s="205" t="s">
        <v>150</v>
      </c>
      <c r="H459" s="206">
        <v>79.213999999999999</v>
      </c>
      <c r="I459" s="207"/>
      <c r="J459" s="208">
        <f>ROUND(I459*H459,0)</f>
        <v>0</v>
      </c>
      <c r="K459" s="204" t="s">
        <v>151</v>
      </c>
      <c r="L459" s="209"/>
      <c r="M459" s="210" t="s">
        <v>1</v>
      </c>
      <c r="N459" s="211" t="s">
        <v>42</v>
      </c>
      <c r="O459" s="76"/>
      <c r="P459" s="181">
        <f>O459*H459</f>
        <v>0</v>
      </c>
      <c r="Q459" s="181">
        <v>0.02</v>
      </c>
      <c r="R459" s="181">
        <f>Q459*H459</f>
        <v>1.5842799999999999</v>
      </c>
      <c r="S459" s="181">
        <v>0</v>
      </c>
      <c r="T459" s="182">
        <f>S459*H459</f>
        <v>0</v>
      </c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R459" s="183" t="s">
        <v>254</v>
      </c>
      <c r="AT459" s="183" t="s">
        <v>251</v>
      </c>
      <c r="AU459" s="183" t="s">
        <v>86</v>
      </c>
      <c r="AY459" s="18" t="s">
        <v>144</v>
      </c>
      <c r="BE459" s="184">
        <f>IF(N459="základní",J459,0)</f>
        <v>0</v>
      </c>
      <c r="BF459" s="184">
        <f>IF(N459="snížená",J459,0)</f>
        <v>0</v>
      </c>
      <c r="BG459" s="184">
        <f>IF(N459="zákl. přenesená",J459,0)</f>
        <v>0</v>
      </c>
      <c r="BH459" s="184">
        <f>IF(N459="sníž. přenesená",J459,0)</f>
        <v>0</v>
      </c>
      <c r="BI459" s="184">
        <f>IF(N459="nulová",J459,0)</f>
        <v>0</v>
      </c>
      <c r="BJ459" s="18" t="s">
        <v>8</v>
      </c>
      <c r="BK459" s="184">
        <f>ROUND(I459*H459,0)</f>
        <v>0</v>
      </c>
      <c r="BL459" s="18" t="s">
        <v>193</v>
      </c>
      <c r="BM459" s="183" t="s">
        <v>745</v>
      </c>
    </row>
    <row r="460" s="13" customFormat="1">
      <c r="A460" s="13"/>
      <c r="B460" s="185"/>
      <c r="C460" s="13"/>
      <c r="D460" s="186" t="s">
        <v>154</v>
      </c>
      <c r="E460" s="187" t="s">
        <v>1</v>
      </c>
      <c r="F460" s="188" t="s">
        <v>746</v>
      </c>
      <c r="G460" s="13"/>
      <c r="H460" s="189">
        <v>79.213999999999999</v>
      </c>
      <c r="I460" s="190"/>
      <c r="J460" s="13"/>
      <c r="K460" s="13"/>
      <c r="L460" s="185"/>
      <c r="M460" s="191"/>
      <c r="N460" s="192"/>
      <c r="O460" s="192"/>
      <c r="P460" s="192"/>
      <c r="Q460" s="192"/>
      <c r="R460" s="192"/>
      <c r="S460" s="192"/>
      <c r="T460" s="19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187" t="s">
        <v>154</v>
      </c>
      <c r="AU460" s="187" t="s">
        <v>86</v>
      </c>
      <c r="AV460" s="13" t="s">
        <v>86</v>
      </c>
      <c r="AW460" s="13" t="s">
        <v>33</v>
      </c>
      <c r="AX460" s="13" t="s">
        <v>8</v>
      </c>
      <c r="AY460" s="187" t="s">
        <v>144</v>
      </c>
    </row>
    <row r="461" s="2" customFormat="1" ht="37.8" customHeight="1">
      <c r="A461" s="37"/>
      <c r="B461" s="171"/>
      <c r="C461" s="172" t="s">
        <v>548</v>
      </c>
      <c r="D461" s="172" t="s">
        <v>147</v>
      </c>
      <c r="E461" s="173" t="s">
        <v>734</v>
      </c>
      <c r="F461" s="174" t="s">
        <v>735</v>
      </c>
      <c r="G461" s="175" t="s">
        <v>150</v>
      </c>
      <c r="H461" s="176">
        <v>20.422999999999998</v>
      </c>
      <c r="I461" s="177"/>
      <c r="J461" s="178">
        <f>ROUND(I461*H461,0)</f>
        <v>0</v>
      </c>
      <c r="K461" s="174" t="s">
        <v>151</v>
      </c>
      <c r="L461" s="38"/>
      <c r="M461" s="179" t="s">
        <v>1</v>
      </c>
      <c r="N461" s="180" t="s">
        <v>42</v>
      </c>
      <c r="O461" s="76"/>
      <c r="P461" s="181">
        <f>O461*H461</f>
        <v>0</v>
      </c>
      <c r="Q461" s="181">
        <v>0.0089999999999999993</v>
      </c>
      <c r="R461" s="181">
        <f>Q461*H461</f>
        <v>0.18380699999999997</v>
      </c>
      <c r="S461" s="181">
        <v>0</v>
      </c>
      <c r="T461" s="182">
        <f>S461*H461</f>
        <v>0</v>
      </c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R461" s="183" t="s">
        <v>193</v>
      </c>
      <c r="AT461" s="183" t="s">
        <v>147</v>
      </c>
      <c r="AU461" s="183" t="s">
        <v>86</v>
      </c>
      <c r="AY461" s="18" t="s">
        <v>144</v>
      </c>
      <c r="BE461" s="184">
        <f>IF(N461="základní",J461,0)</f>
        <v>0</v>
      </c>
      <c r="BF461" s="184">
        <f>IF(N461="snížená",J461,0)</f>
        <v>0</v>
      </c>
      <c r="BG461" s="184">
        <f>IF(N461="zákl. přenesená",J461,0)</f>
        <v>0</v>
      </c>
      <c r="BH461" s="184">
        <f>IF(N461="sníž. přenesená",J461,0)</f>
        <v>0</v>
      </c>
      <c r="BI461" s="184">
        <f>IF(N461="nulová",J461,0)</f>
        <v>0</v>
      </c>
      <c r="BJ461" s="18" t="s">
        <v>8</v>
      </c>
      <c r="BK461" s="184">
        <f>ROUND(I461*H461,0)</f>
        <v>0</v>
      </c>
      <c r="BL461" s="18" t="s">
        <v>193</v>
      </c>
      <c r="BM461" s="183" t="s">
        <v>747</v>
      </c>
    </row>
    <row r="462" s="13" customFormat="1">
      <c r="A462" s="13"/>
      <c r="B462" s="185"/>
      <c r="C462" s="13"/>
      <c r="D462" s="186" t="s">
        <v>154</v>
      </c>
      <c r="E462" s="187" t="s">
        <v>1</v>
      </c>
      <c r="F462" s="188" t="s">
        <v>748</v>
      </c>
      <c r="G462" s="13"/>
      <c r="H462" s="189">
        <v>5.0700000000000003</v>
      </c>
      <c r="I462" s="190"/>
      <c r="J462" s="13"/>
      <c r="K462" s="13"/>
      <c r="L462" s="185"/>
      <c r="M462" s="191"/>
      <c r="N462" s="192"/>
      <c r="O462" s="192"/>
      <c r="P462" s="192"/>
      <c r="Q462" s="192"/>
      <c r="R462" s="192"/>
      <c r="S462" s="192"/>
      <c r="T462" s="19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187" t="s">
        <v>154</v>
      </c>
      <c r="AU462" s="187" t="s">
        <v>86</v>
      </c>
      <c r="AV462" s="13" t="s">
        <v>86</v>
      </c>
      <c r="AW462" s="13" t="s">
        <v>33</v>
      </c>
      <c r="AX462" s="13" t="s">
        <v>77</v>
      </c>
      <c r="AY462" s="187" t="s">
        <v>144</v>
      </c>
    </row>
    <row r="463" s="13" customFormat="1">
      <c r="A463" s="13"/>
      <c r="B463" s="185"/>
      <c r="C463" s="13"/>
      <c r="D463" s="186" t="s">
        <v>154</v>
      </c>
      <c r="E463" s="187" t="s">
        <v>1</v>
      </c>
      <c r="F463" s="188" t="s">
        <v>749</v>
      </c>
      <c r="G463" s="13"/>
      <c r="H463" s="189">
        <v>2.9590000000000001</v>
      </c>
      <c r="I463" s="190"/>
      <c r="J463" s="13"/>
      <c r="K463" s="13"/>
      <c r="L463" s="185"/>
      <c r="M463" s="191"/>
      <c r="N463" s="192"/>
      <c r="O463" s="192"/>
      <c r="P463" s="192"/>
      <c r="Q463" s="192"/>
      <c r="R463" s="192"/>
      <c r="S463" s="192"/>
      <c r="T463" s="19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187" t="s">
        <v>154</v>
      </c>
      <c r="AU463" s="187" t="s">
        <v>86</v>
      </c>
      <c r="AV463" s="13" t="s">
        <v>86</v>
      </c>
      <c r="AW463" s="13" t="s">
        <v>33</v>
      </c>
      <c r="AX463" s="13" t="s">
        <v>77</v>
      </c>
      <c r="AY463" s="187" t="s">
        <v>144</v>
      </c>
    </row>
    <row r="464" s="13" customFormat="1">
      <c r="A464" s="13"/>
      <c r="B464" s="185"/>
      <c r="C464" s="13"/>
      <c r="D464" s="186" t="s">
        <v>154</v>
      </c>
      <c r="E464" s="187" t="s">
        <v>1</v>
      </c>
      <c r="F464" s="188" t="s">
        <v>750</v>
      </c>
      <c r="G464" s="13"/>
      <c r="H464" s="189">
        <v>4.7839999999999998</v>
      </c>
      <c r="I464" s="190"/>
      <c r="J464" s="13"/>
      <c r="K464" s="13"/>
      <c r="L464" s="185"/>
      <c r="M464" s="191"/>
      <c r="N464" s="192"/>
      <c r="O464" s="192"/>
      <c r="P464" s="192"/>
      <c r="Q464" s="192"/>
      <c r="R464" s="192"/>
      <c r="S464" s="192"/>
      <c r="T464" s="19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187" t="s">
        <v>154</v>
      </c>
      <c r="AU464" s="187" t="s">
        <v>86</v>
      </c>
      <c r="AV464" s="13" t="s">
        <v>86</v>
      </c>
      <c r="AW464" s="13" t="s">
        <v>33</v>
      </c>
      <c r="AX464" s="13" t="s">
        <v>77</v>
      </c>
      <c r="AY464" s="187" t="s">
        <v>144</v>
      </c>
    </row>
    <row r="465" s="13" customFormat="1">
      <c r="A465" s="13"/>
      <c r="B465" s="185"/>
      <c r="C465" s="13"/>
      <c r="D465" s="186" t="s">
        <v>154</v>
      </c>
      <c r="E465" s="187" t="s">
        <v>1</v>
      </c>
      <c r="F465" s="188" t="s">
        <v>751</v>
      </c>
      <c r="G465" s="13"/>
      <c r="H465" s="189">
        <v>2.8260000000000001</v>
      </c>
      <c r="I465" s="190"/>
      <c r="J465" s="13"/>
      <c r="K465" s="13"/>
      <c r="L465" s="185"/>
      <c r="M465" s="191"/>
      <c r="N465" s="192"/>
      <c r="O465" s="192"/>
      <c r="P465" s="192"/>
      <c r="Q465" s="192"/>
      <c r="R465" s="192"/>
      <c r="S465" s="192"/>
      <c r="T465" s="19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187" t="s">
        <v>154</v>
      </c>
      <c r="AU465" s="187" t="s">
        <v>86</v>
      </c>
      <c r="AV465" s="13" t="s">
        <v>86</v>
      </c>
      <c r="AW465" s="13" t="s">
        <v>33</v>
      </c>
      <c r="AX465" s="13" t="s">
        <v>77</v>
      </c>
      <c r="AY465" s="187" t="s">
        <v>144</v>
      </c>
    </row>
    <row r="466" s="13" customFormat="1">
      <c r="A466" s="13"/>
      <c r="B466" s="185"/>
      <c r="C466" s="13"/>
      <c r="D466" s="186" t="s">
        <v>154</v>
      </c>
      <c r="E466" s="187" t="s">
        <v>1</v>
      </c>
      <c r="F466" s="188" t="s">
        <v>752</v>
      </c>
      <c r="G466" s="13"/>
      <c r="H466" s="189">
        <v>4.7839999999999998</v>
      </c>
      <c r="I466" s="190"/>
      <c r="J466" s="13"/>
      <c r="K466" s="13"/>
      <c r="L466" s="185"/>
      <c r="M466" s="191"/>
      <c r="N466" s="192"/>
      <c r="O466" s="192"/>
      <c r="P466" s="192"/>
      <c r="Q466" s="192"/>
      <c r="R466" s="192"/>
      <c r="S466" s="192"/>
      <c r="T466" s="19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187" t="s">
        <v>154</v>
      </c>
      <c r="AU466" s="187" t="s">
        <v>86</v>
      </c>
      <c r="AV466" s="13" t="s">
        <v>86</v>
      </c>
      <c r="AW466" s="13" t="s">
        <v>33</v>
      </c>
      <c r="AX466" s="13" t="s">
        <v>77</v>
      </c>
      <c r="AY466" s="187" t="s">
        <v>144</v>
      </c>
    </row>
    <row r="467" s="14" customFormat="1">
      <c r="A467" s="14"/>
      <c r="B467" s="194"/>
      <c r="C467" s="14"/>
      <c r="D467" s="186" t="s">
        <v>154</v>
      </c>
      <c r="E467" s="195" t="s">
        <v>89</v>
      </c>
      <c r="F467" s="196" t="s">
        <v>181</v>
      </c>
      <c r="G467" s="14"/>
      <c r="H467" s="197">
        <v>20.422999999999998</v>
      </c>
      <c r="I467" s="198"/>
      <c r="J467" s="14"/>
      <c r="K467" s="14"/>
      <c r="L467" s="194"/>
      <c r="M467" s="199"/>
      <c r="N467" s="200"/>
      <c r="O467" s="200"/>
      <c r="P467" s="200"/>
      <c r="Q467" s="200"/>
      <c r="R467" s="200"/>
      <c r="S467" s="200"/>
      <c r="T467" s="201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195" t="s">
        <v>154</v>
      </c>
      <c r="AU467" s="195" t="s">
        <v>86</v>
      </c>
      <c r="AV467" s="14" t="s">
        <v>145</v>
      </c>
      <c r="AW467" s="14" t="s">
        <v>33</v>
      </c>
      <c r="AX467" s="14" t="s">
        <v>8</v>
      </c>
      <c r="AY467" s="195" t="s">
        <v>144</v>
      </c>
    </row>
    <row r="468" s="2" customFormat="1" ht="24.15" customHeight="1">
      <c r="A468" s="37"/>
      <c r="B468" s="171"/>
      <c r="C468" s="202" t="s">
        <v>753</v>
      </c>
      <c r="D468" s="202" t="s">
        <v>251</v>
      </c>
      <c r="E468" s="203" t="s">
        <v>684</v>
      </c>
      <c r="F468" s="204" t="s">
        <v>685</v>
      </c>
      <c r="G468" s="205" t="s">
        <v>150</v>
      </c>
      <c r="H468" s="206">
        <v>23.486000000000001</v>
      </c>
      <c r="I468" s="207"/>
      <c r="J468" s="208">
        <f>ROUND(I468*H468,0)</f>
        <v>0</v>
      </c>
      <c r="K468" s="204" t="s">
        <v>151</v>
      </c>
      <c r="L468" s="209"/>
      <c r="M468" s="210" t="s">
        <v>1</v>
      </c>
      <c r="N468" s="211" t="s">
        <v>42</v>
      </c>
      <c r="O468" s="76"/>
      <c r="P468" s="181">
        <f>O468*H468</f>
        <v>0</v>
      </c>
      <c r="Q468" s="181">
        <v>0.023</v>
      </c>
      <c r="R468" s="181">
        <f>Q468*H468</f>
        <v>0.54017800000000005</v>
      </c>
      <c r="S468" s="181">
        <v>0</v>
      </c>
      <c r="T468" s="182">
        <f>S468*H468</f>
        <v>0</v>
      </c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R468" s="183" t="s">
        <v>254</v>
      </c>
      <c r="AT468" s="183" t="s">
        <v>251</v>
      </c>
      <c r="AU468" s="183" t="s">
        <v>86</v>
      </c>
      <c r="AY468" s="18" t="s">
        <v>144</v>
      </c>
      <c r="BE468" s="184">
        <f>IF(N468="základní",J468,0)</f>
        <v>0</v>
      </c>
      <c r="BF468" s="184">
        <f>IF(N468="snížená",J468,0)</f>
        <v>0</v>
      </c>
      <c r="BG468" s="184">
        <f>IF(N468="zákl. přenesená",J468,0)</f>
        <v>0</v>
      </c>
      <c r="BH468" s="184">
        <f>IF(N468="sníž. přenesená",J468,0)</f>
        <v>0</v>
      </c>
      <c r="BI468" s="184">
        <f>IF(N468="nulová",J468,0)</f>
        <v>0</v>
      </c>
      <c r="BJ468" s="18" t="s">
        <v>8</v>
      </c>
      <c r="BK468" s="184">
        <f>ROUND(I468*H468,0)</f>
        <v>0</v>
      </c>
      <c r="BL468" s="18" t="s">
        <v>193</v>
      </c>
      <c r="BM468" s="183" t="s">
        <v>754</v>
      </c>
    </row>
    <row r="469" s="13" customFormat="1">
      <c r="A469" s="13"/>
      <c r="B469" s="185"/>
      <c r="C469" s="13"/>
      <c r="D469" s="186" t="s">
        <v>154</v>
      </c>
      <c r="E469" s="187" t="s">
        <v>1</v>
      </c>
      <c r="F469" s="188" t="s">
        <v>755</v>
      </c>
      <c r="G469" s="13"/>
      <c r="H469" s="189">
        <v>23.486000000000001</v>
      </c>
      <c r="I469" s="190"/>
      <c r="J469" s="13"/>
      <c r="K469" s="13"/>
      <c r="L469" s="185"/>
      <c r="M469" s="191"/>
      <c r="N469" s="192"/>
      <c r="O469" s="192"/>
      <c r="P469" s="192"/>
      <c r="Q469" s="192"/>
      <c r="R469" s="192"/>
      <c r="S469" s="192"/>
      <c r="T469" s="19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187" t="s">
        <v>154</v>
      </c>
      <c r="AU469" s="187" t="s">
        <v>86</v>
      </c>
      <c r="AV469" s="13" t="s">
        <v>86</v>
      </c>
      <c r="AW469" s="13" t="s">
        <v>33</v>
      </c>
      <c r="AX469" s="13" t="s">
        <v>77</v>
      </c>
      <c r="AY469" s="187" t="s">
        <v>144</v>
      </c>
    </row>
    <row r="470" s="15" customFormat="1">
      <c r="A470" s="15"/>
      <c r="B470" s="212"/>
      <c r="C470" s="15"/>
      <c r="D470" s="186" t="s">
        <v>154</v>
      </c>
      <c r="E470" s="213" t="s">
        <v>1</v>
      </c>
      <c r="F470" s="214" t="s">
        <v>756</v>
      </c>
      <c r="G470" s="15"/>
      <c r="H470" s="215">
        <v>23.486000000000001</v>
      </c>
      <c r="I470" s="216"/>
      <c r="J470" s="15"/>
      <c r="K470" s="15"/>
      <c r="L470" s="212"/>
      <c r="M470" s="217"/>
      <c r="N470" s="218"/>
      <c r="O470" s="218"/>
      <c r="P470" s="218"/>
      <c r="Q470" s="218"/>
      <c r="R470" s="218"/>
      <c r="S470" s="218"/>
      <c r="T470" s="219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T470" s="213" t="s">
        <v>154</v>
      </c>
      <c r="AU470" s="213" t="s">
        <v>86</v>
      </c>
      <c r="AV470" s="15" t="s">
        <v>152</v>
      </c>
      <c r="AW470" s="15" t="s">
        <v>33</v>
      </c>
      <c r="AX470" s="15" t="s">
        <v>8</v>
      </c>
      <c r="AY470" s="213" t="s">
        <v>144</v>
      </c>
    </row>
    <row r="471" s="2" customFormat="1" ht="16.5" customHeight="1">
      <c r="A471" s="37"/>
      <c r="B471" s="171"/>
      <c r="C471" s="172" t="s">
        <v>553</v>
      </c>
      <c r="D471" s="172" t="s">
        <v>147</v>
      </c>
      <c r="E471" s="173" t="s">
        <v>757</v>
      </c>
      <c r="F471" s="174" t="s">
        <v>758</v>
      </c>
      <c r="G471" s="175" t="s">
        <v>231</v>
      </c>
      <c r="H471" s="176">
        <v>3</v>
      </c>
      <c r="I471" s="177"/>
      <c r="J471" s="178">
        <f>ROUND(I471*H471,0)</f>
        <v>0</v>
      </c>
      <c r="K471" s="174" t="s">
        <v>151</v>
      </c>
      <c r="L471" s="38"/>
      <c r="M471" s="179" t="s">
        <v>1</v>
      </c>
      <c r="N471" s="180" t="s">
        <v>42</v>
      </c>
      <c r="O471" s="76"/>
      <c r="P471" s="181">
        <f>O471*H471</f>
        <v>0</v>
      </c>
      <c r="Q471" s="181">
        <v>0.00020000000000000001</v>
      </c>
      <c r="R471" s="181">
        <f>Q471*H471</f>
        <v>0.00060000000000000006</v>
      </c>
      <c r="S471" s="181">
        <v>0</v>
      </c>
      <c r="T471" s="182">
        <f>S471*H471</f>
        <v>0</v>
      </c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R471" s="183" t="s">
        <v>193</v>
      </c>
      <c r="AT471" s="183" t="s">
        <v>147</v>
      </c>
      <c r="AU471" s="183" t="s">
        <v>86</v>
      </c>
      <c r="AY471" s="18" t="s">
        <v>144</v>
      </c>
      <c r="BE471" s="184">
        <f>IF(N471="základní",J471,0)</f>
        <v>0</v>
      </c>
      <c r="BF471" s="184">
        <f>IF(N471="snížená",J471,0)</f>
        <v>0</v>
      </c>
      <c r="BG471" s="184">
        <f>IF(N471="zákl. přenesená",J471,0)</f>
        <v>0</v>
      </c>
      <c r="BH471" s="184">
        <f>IF(N471="sníž. přenesená",J471,0)</f>
        <v>0</v>
      </c>
      <c r="BI471" s="184">
        <f>IF(N471="nulová",J471,0)</f>
        <v>0</v>
      </c>
      <c r="BJ471" s="18" t="s">
        <v>8</v>
      </c>
      <c r="BK471" s="184">
        <f>ROUND(I471*H471,0)</f>
        <v>0</v>
      </c>
      <c r="BL471" s="18" t="s">
        <v>193</v>
      </c>
      <c r="BM471" s="183" t="s">
        <v>759</v>
      </c>
    </row>
    <row r="472" s="2" customFormat="1" ht="16.5" customHeight="1">
      <c r="A472" s="37"/>
      <c r="B472" s="171"/>
      <c r="C472" s="202" t="s">
        <v>760</v>
      </c>
      <c r="D472" s="202" t="s">
        <v>251</v>
      </c>
      <c r="E472" s="203" t="s">
        <v>761</v>
      </c>
      <c r="F472" s="204" t="s">
        <v>762</v>
      </c>
      <c r="G472" s="205" t="s">
        <v>231</v>
      </c>
      <c r="H472" s="206">
        <v>3</v>
      </c>
      <c r="I472" s="207"/>
      <c r="J472" s="208">
        <f>ROUND(I472*H472,0)</f>
        <v>0</v>
      </c>
      <c r="K472" s="204" t="s">
        <v>151</v>
      </c>
      <c r="L472" s="209"/>
      <c r="M472" s="210" t="s">
        <v>1</v>
      </c>
      <c r="N472" s="211" t="s">
        <v>42</v>
      </c>
      <c r="O472" s="76"/>
      <c r="P472" s="181">
        <f>O472*H472</f>
        <v>0</v>
      </c>
      <c r="Q472" s="181">
        <v>0.00106</v>
      </c>
      <c r="R472" s="181">
        <f>Q472*H472</f>
        <v>0.0031799999999999997</v>
      </c>
      <c r="S472" s="181">
        <v>0</v>
      </c>
      <c r="T472" s="182">
        <f>S472*H472</f>
        <v>0</v>
      </c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R472" s="183" t="s">
        <v>254</v>
      </c>
      <c r="AT472" s="183" t="s">
        <v>251</v>
      </c>
      <c r="AU472" s="183" t="s">
        <v>86</v>
      </c>
      <c r="AY472" s="18" t="s">
        <v>144</v>
      </c>
      <c r="BE472" s="184">
        <f>IF(N472="základní",J472,0)</f>
        <v>0</v>
      </c>
      <c r="BF472" s="184">
        <f>IF(N472="snížená",J472,0)</f>
        <v>0</v>
      </c>
      <c r="BG472" s="184">
        <f>IF(N472="zákl. přenesená",J472,0)</f>
        <v>0</v>
      </c>
      <c r="BH472" s="184">
        <f>IF(N472="sníž. přenesená",J472,0)</f>
        <v>0</v>
      </c>
      <c r="BI472" s="184">
        <f>IF(N472="nulová",J472,0)</f>
        <v>0</v>
      </c>
      <c r="BJ472" s="18" t="s">
        <v>8</v>
      </c>
      <c r="BK472" s="184">
        <f>ROUND(I472*H472,0)</f>
        <v>0</v>
      </c>
      <c r="BL472" s="18" t="s">
        <v>193</v>
      </c>
      <c r="BM472" s="183" t="s">
        <v>763</v>
      </c>
    </row>
    <row r="473" s="2" customFormat="1" ht="21.75" customHeight="1">
      <c r="A473" s="37"/>
      <c r="B473" s="171"/>
      <c r="C473" s="172" t="s">
        <v>557</v>
      </c>
      <c r="D473" s="172" t="s">
        <v>147</v>
      </c>
      <c r="E473" s="173" t="s">
        <v>764</v>
      </c>
      <c r="F473" s="174" t="s">
        <v>765</v>
      </c>
      <c r="G473" s="175" t="s">
        <v>378</v>
      </c>
      <c r="H473" s="176">
        <v>5.2000000000000002</v>
      </c>
      <c r="I473" s="177"/>
      <c r="J473" s="178">
        <f>ROUND(I473*H473,0)</f>
        <v>0</v>
      </c>
      <c r="K473" s="174" t="s">
        <v>151</v>
      </c>
      <c r="L473" s="38"/>
      <c r="M473" s="179" t="s">
        <v>1</v>
      </c>
      <c r="N473" s="180" t="s">
        <v>42</v>
      </c>
      <c r="O473" s="76"/>
      <c r="P473" s="181">
        <f>O473*H473</f>
        <v>0</v>
      </c>
      <c r="Q473" s="181">
        <v>0.00055000000000000003</v>
      </c>
      <c r="R473" s="181">
        <f>Q473*H473</f>
        <v>0.0028600000000000001</v>
      </c>
      <c r="S473" s="181">
        <v>0</v>
      </c>
      <c r="T473" s="182">
        <f>S473*H473</f>
        <v>0</v>
      </c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R473" s="183" t="s">
        <v>193</v>
      </c>
      <c r="AT473" s="183" t="s">
        <v>147</v>
      </c>
      <c r="AU473" s="183" t="s">
        <v>86</v>
      </c>
      <c r="AY473" s="18" t="s">
        <v>144</v>
      </c>
      <c r="BE473" s="184">
        <f>IF(N473="základní",J473,0)</f>
        <v>0</v>
      </c>
      <c r="BF473" s="184">
        <f>IF(N473="snížená",J473,0)</f>
        <v>0</v>
      </c>
      <c r="BG473" s="184">
        <f>IF(N473="zákl. přenesená",J473,0)</f>
        <v>0</v>
      </c>
      <c r="BH473" s="184">
        <f>IF(N473="sníž. přenesená",J473,0)</f>
        <v>0</v>
      </c>
      <c r="BI473" s="184">
        <f>IF(N473="nulová",J473,0)</f>
        <v>0</v>
      </c>
      <c r="BJ473" s="18" t="s">
        <v>8</v>
      </c>
      <c r="BK473" s="184">
        <f>ROUND(I473*H473,0)</f>
        <v>0</v>
      </c>
      <c r="BL473" s="18" t="s">
        <v>193</v>
      </c>
      <c r="BM473" s="183" t="s">
        <v>766</v>
      </c>
    </row>
    <row r="474" s="13" customFormat="1">
      <c r="A474" s="13"/>
      <c r="B474" s="185"/>
      <c r="C474" s="13"/>
      <c r="D474" s="186" t="s">
        <v>154</v>
      </c>
      <c r="E474" s="187" t="s">
        <v>1</v>
      </c>
      <c r="F474" s="188" t="s">
        <v>767</v>
      </c>
      <c r="G474" s="13"/>
      <c r="H474" s="189">
        <v>2.6000000000000001</v>
      </c>
      <c r="I474" s="190"/>
      <c r="J474" s="13"/>
      <c r="K474" s="13"/>
      <c r="L474" s="185"/>
      <c r="M474" s="191"/>
      <c r="N474" s="192"/>
      <c r="O474" s="192"/>
      <c r="P474" s="192"/>
      <c r="Q474" s="192"/>
      <c r="R474" s="192"/>
      <c r="S474" s="192"/>
      <c r="T474" s="19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187" t="s">
        <v>154</v>
      </c>
      <c r="AU474" s="187" t="s">
        <v>86</v>
      </c>
      <c r="AV474" s="13" t="s">
        <v>86</v>
      </c>
      <c r="AW474" s="13" t="s">
        <v>33</v>
      </c>
      <c r="AX474" s="13" t="s">
        <v>77</v>
      </c>
      <c r="AY474" s="187" t="s">
        <v>144</v>
      </c>
    </row>
    <row r="475" s="13" customFormat="1">
      <c r="A475" s="13"/>
      <c r="B475" s="185"/>
      <c r="C475" s="13"/>
      <c r="D475" s="186" t="s">
        <v>154</v>
      </c>
      <c r="E475" s="187" t="s">
        <v>1</v>
      </c>
      <c r="F475" s="188" t="s">
        <v>768</v>
      </c>
      <c r="G475" s="13"/>
      <c r="H475" s="189">
        <v>2.6000000000000001</v>
      </c>
      <c r="I475" s="190"/>
      <c r="J475" s="13"/>
      <c r="K475" s="13"/>
      <c r="L475" s="185"/>
      <c r="M475" s="191"/>
      <c r="N475" s="192"/>
      <c r="O475" s="192"/>
      <c r="P475" s="192"/>
      <c r="Q475" s="192"/>
      <c r="R475" s="192"/>
      <c r="S475" s="192"/>
      <c r="T475" s="19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187" t="s">
        <v>154</v>
      </c>
      <c r="AU475" s="187" t="s">
        <v>86</v>
      </c>
      <c r="AV475" s="13" t="s">
        <v>86</v>
      </c>
      <c r="AW475" s="13" t="s">
        <v>33</v>
      </c>
      <c r="AX475" s="13" t="s">
        <v>77</v>
      </c>
      <c r="AY475" s="187" t="s">
        <v>144</v>
      </c>
    </row>
    <row r="476" s="14" customFormat="1">
      <c r="A476" s="14"/>
      <c r="B476" s="194"/>
      <c r="C476" s="14"/>
      <c r="D476" s="186" t="s">
        <v>154</v>
      </c>
      <c r="E476" s="195" t="s">
        <v>1</v>
      </c>
      <c r="F476" s="196" t="s">
        <v>181</v>
      </c>
      <c r="G476" s="14"/>
      <c r="H476" s="197">
        <v>5.2000000000000002</v>
      </c>
      <c r="I476" s="198"/>
      <c r="J476" s="14"/>
      <c r="K476" s="14"/>
      <c r="L476" s="194"/>
      <c r="M476" s="199"/>
      <c r="N476" s="200"/>
      <c r="O476" s="200"/>
      <c r="P476" s="200"/>
      <c r="Q476" s="200"/>
      <c r="R476" s="200"/>
      <c r="S476" s="200"/>
      <c r="T476" s="201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195" t="s">
        <v>154</v>
      </c>
      <c r="AU476" s="195" t="s">
        <v>86</v>
      </c>
      <c r="AV476" s="14" t="s">
        <v>145</v>
      </c>
      <c r="AW476" s="14" t="s">
        <v>33</v>
      </c>
      <c r="AX476" s="14" t="s">
        <v>8</v>
      </c>
      <c r="AY476" s="195" t="s">
        <v>144</v>
      </c>
    </row>
    <row r="477" s="2" customFormat="1" ht="16.5" customHeight="1">
      <c r="A477" s="37"/>
      <c r="B477" s="171"/>
      <c r="C477" s="172" t="s">
        <v>769</v>
      </c>
      <c r="D477" s="172" t="s">
        <v>147</v>
      </c>
      <c r="E477" s="173" t="s">
        <v>770</v>
      </c>
      <c r="F477" s="174" t="s">
        <v>771</v>
      </c>
      <c r="G477" s="175" t="s">
        <v>231</v>
      </c>
      <c r="H477" s="176">
        <v>32</v>
      </c>
      <c r="I477" s="177"/>
      <c r="J477" s="178">
        <f>ROUND(I477*H477,0)</f>
        <v>0</v>
      </c>
      <c r="K477" s="174" t="s">
        <v>151</v>
      </c>
      <c r="L477" s="38"/>
      <c r="M477" s="179" t="s">
        <v>1</v>
      </c>
      <c r="N477" s="180" t="s">
        <v>42</v>
      </c>
      <c r="O477" s="76"/>
      <c r="P477" s="181">
        <f>O477*H477</f>
        <v>0</v>
      </c>
      <c r="Q477" s="181">
        <v>0</v>
      </c>
      <c r="R477" s="181">
        <f>Q477*H477</f>
        <v>0</v>
      </c>
      <c r="S477" s="181">
        <v>0</v>
      </c>
      <c r="T477" s="182">
        <f>S477*H477</f>
        <v>0</v>
      </c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R477" s="183" t="s">
        <v>193</v>
      </c>
      <c r="AT477" s="183" t="s">
        <v>147</v>
      </c>
      <c r="AU477" s="183" t="s">
        <v>86</v>
      </c>
      <c r="AY477" s="18" t="s">
        <v>144</v>
      </c>
      <c r="BE477" s="184">
        <f>IF(N477="základní",J477,0)</f>
        <v>0</v>
      </c>
      <c r="BF477" s="184">
        <f>IF(N477="snížená",J477,0)</f>
        <v>0</v>
      </c>
      <c r="BG477" s="184">
        <f>IF(N477="zákl. přenesená",J477,0)</f>
        <v>0</v>
      </c>
      <c r="BH477" s="184">
        <f>IF(N477="sníž. přenesená",J477,0)</f>
        <v>0</v>
      </c>
      <c r="BI477" s="184">
        <f>IF(N477="nulová",J477,0)</f>
        <v>0</v>
      </c>
      <c r="BJ477" s="18" t="s">
        <v>8</v>
      </c>
      <c r="BK477" s="184">
        <f>ROUND(I477*H477,0)</f>
        <v>0</v>
      </c>
      <c r="BL477" s="18" t="s">
        <v>193</v>
      </c>
      <c r="BM477" s="183" t="s">
        <v>772</v>
      </c>
    </row>
    <row r="478" s="2" customFormat="1" ht="24.15" customHeight="1">
      <c r="A478" s="37"/>
      <c r="B478" s="171"/>
      <c r="C478" s="172" t="s">
        <v>563</v>
      </c>
      <c r="D478" s="172" t="s">
        <v>147</v>
      </c>
      <c r="E478" s="173" t="s">
        <v>773</v>
      </c>
      <c r="F478" s="174" t="s">
        <v>774</v>
      </c>
      <c r="G478" s="175" t="s">
        <v>198</v>
      </c>
      <c r="H478" s="176">
        <v>3.6320000000000001</v>
      </c>
      <c r="I478" s="177"/>
      <c r="J478" s="178">
        <f>ROUND(I478*H478,0)</f>
        <v>0</v>
      </c>
      <c r="K478" s="174" t="s">
        <v>151</v>
      </c>
      <c r="L478" s="38"/>
      <c r="M478" s="179" t="s">
        <v>1</v>
      </c>
      <c r="N478" s="180" t="s">
        <v>42</v>
      </c>
      <c r="O478" s="76"/>
      <c r="P478" s="181">
        <f>O478*H478</f>
        <v>0</v>
      </c>
      <c r="Q478" s="181">
        <v>0</v>
      </c>
      <c r="R478" s="181">
        <f>Q478*H478</f>
        <v>0</v>
      </c>
      <c r="S478" s="181">
        <v>0</v>
      </c>
      <c r="T478" s="182">
        <f>S478*H478</f>
        <v>0</v>
      </c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R478" s="183" t="s">
        <v>193</v>
      </c>
      <c r="AT478" s="183" t="s">
        <v>147</v>
      </c>
      <c r="AU478" s="183" t="s">
        <v>86</v>
      </c>
      <c r="AY478" s="18" t="s">
        <v>144</v>
      </c>
      <c r="BE478" s="184">
        <f>IF(N478="základní",J478,0)</f>
        <v>0</v>
      </c>
      <c r="BF478" s="184">
        <f>IF(N478="snížená",J478,0)</f>
        <v>0</v>
      </c>
      <c r="BG478" s="184">
        <f>IF(N478="zákl. přenesená",J478,0)</f>
        <v>0</v>
      </c>
      <c r="BH478" s="184">
        <f>IF(N478="sníž. přenesená",J478,0)</f>
        <v>0</v>
      </c>
      <c r="BI478" s="184">
        <f>IF(N478="nulová",J478,0)</f>
        <v>0</v>
      </c>
      <c r="BJ478" s="18" t="s">
        <v>8</v>
      </c>
      <c r="BK478" s="184">
        <f>ROUND(I478*H478,0)</f>
        <v>0</v>
      </c>
      <c r="BL478" s="18" t="s">
        <v>193</v>
      </c>
      <c r="BM478" s="183" t="s">
        <v>775</v>
      </c>
    </row>
    <row r="479" s="2" customFormat="1" ht="24.15" customHeight="1">
      <c r="A479" s="37"/>
      <c r="B479" s="171"/>
      <c r="C479" s="172" t="s">
        <v>776</v>
      </c>
      <c r="D479" s="172" t="s">
        <v>147</v>
      </c>
      <c r="E479" s="173" t="s">
        <v>777</v>
      </c>
      <c r="F479" s="174" t="s">
        <v>778</v>
      </c>
      <c r="G479" s="175" t="s">
        <v>198</v>
      </c>
      <c r="H479" s="176">
        <v>3.6320000000000001</v>
      </c>
      <c r="I479" s="177"/>
      <c r="J479" s="178">
        <f>ROUND(I479*H479,0)</f>
        <v>0</v>
      </c>
      <c r="K479" s="174" t="s">
        <v>151</v>
      </c>
      <c r="L479" s="38"/>
      <c r="M479" s="179" t="s">
        <v>1</v>
      </c>
      <c r="N479" s="180" t="s">
        <v>42</v>
      </c>
      <c r="O479" s="76"/>
      <c r="P479" s="181">
        <f>O479*H479</f>
        <v>0</v>
      </c>
      <c r="Q479" s="181">
        <v>0</v>
      </c>
      <c r="R479" s="181">
        <f>Q479*H479</f>
        <v>0</v>
      </c>
      <c r="S479" s="181">
        <v>0</v>
      </c>
      <c r="T479" s="182">
        <f>S479*H479</f>
        <v>0</v>
      </c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  <c r="AR479" s="183" t="s">
        <v>193</v>
      </c>
      <c r="AT479" s="183" t="s">
        <v>147</v>
      </c>
      <c r="AU479" s="183" t="s">
        <v>86</v>
      </c>
      <c r="AY479" s="18" t="s">
        <v>144</v>
      </c>
      <c r="BE479" s="184">
        <f>IF(N479="základní",J479,0)</f>
        <v>0</v>
      </c>
      <c r="BF479" s="184">
        <f>IF(N479="snížená",J479,0)</f>
        <v>0</v>
      </c>
      <c r="BG479" s="184">
        <f>IF(N479="zákl. přenesená",J479,0)</f>
        <v>0</v>
      </c>
      <c r="BH479" s="184">
        <f>IF(N479="sníž. přenesená",J479,0)</f>
        <v>0</v>
      </c>
      <c r="BI479" s="184">
        <f>IF(N479="nulová",J479,0)</f>
        <v>0</v>
      </c>
      <c r="BJ479" s="18" t="s">
        <v>8</v>
      </c>
      <c r="BK479" s="184">
        <f>ROUND(I479*H479,0)</f>
        <v>0</v>
      </c>
      <c r="BL479" s="18" t="s">
        <v>193</v>
      </c>
      <c r="BM479" s="183" t="s">
        <v>779</v>
      </c>
    </row>
    <row r="480" s="12" customFormat="1" ht="22.8" customHeight="1">
      <c r="A480" s="12"/>
      <c r="B480" s="158"/>
      <c r="C480" s="12"/>
      <c r="D480" s="159" t="s">
        <v>76</v>
      </c>
      <c r="E480" s="169" t="s">
        <v>780</v>
      </c>
      <c r="F480" s="169" t="s">
        <v>781</v>
      </c>
      <c r="G480" s="12"/>
      <c r="H480" s="12"/>
      <c r="I480" s="161"/>
      <c r="J480" s="170">
        <f>BK480</f>
        <v>0</v>
      </c>
      <c r="K480" s="12"/>
      <c r="L480" s="158"/>
      <c r="M480" s="163"/>
      <c r="N480" s="164"/>
      <c r="O480" s="164"/>
      <c r="P480" s="165">
        <f>SUM(P481:P498)</f>
        <v>0</v>
      </c>
      <c r="Q480" s="164"/>
      <c r="R480" s="165">
        <f>SUM(R481:R498)</f>
        <v>0.032845120000000005</v>
      </c>
      <c r="S480" s="164"/>
      <c r="T480" s="166">
        <f>SUM(T481:T498)</f>
        <v>0</v>
      </c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R480" s="159" t="s">
        <v>86</v>
      </c>
      <c r="AT480" s="167" t="s">
        <v>76</v>
      </c>
      <c r="AU480" s="167" t="s">
        <v>8</v>
      </c>
      <c r="AY480" s="159" t="s">
        <v>144</v>
      </c>
      <c r="BK480" s="168">
        <f>SUM(BK481:BK498)</f>
        <v>0</v>
      </c>
    </row>
    <row r="481" s="2" customFormat="1" ht="24.15" customHeight="1">
      <c r="A481" s="37"/>
      <c r="B481" s="171"/>
      <c r="C481" s="172" t="s">
        <v>569</v>
      </c>
      <c r="D481" s="172" t="s">
        <v>147</v>
      </c>
      <c r="E481" s="173" t="s">
        <v>782</v>
      </c>
      <c r="F481" s="174" t="s">
        <v>783</v>
      </c>
      <c r="G481" s="175" t="s">
        <v>150</v>
      </c>
      <c r="H481" s="176">
        <v>26</v>
      </c>
      <c r="I481" s="177"/>
      <c r="J481" s="178">
        <f>ROUND(I481*H481,0)</f>
        <v>0</v>
      </c>
      <c r="K481" s="174" t="s">
        <v>151</v>
      </c>
      <c r="L481" s="38"/>
      <c r="M481" s="179" t="s">
        <v>1</v>
      </c>
      <c r="N481" s="180" t="s">
        <v>42</v>
      </c>
      <c r="O481" s="76"/>
      <c r="P481" s="181">
        <f>O481*H481</f>
        <v>0</v>
      </c>
      <c r="Q481" s="181">
        <v>0.00020120000000000001</v>
      </c>
      <c r="R481" s="181">
        <f>Q481*H481</f>
        <v>0.0052312000000000001</v>
      </c>
      <c r="S481" s="181">
        <v>0</v>
      </c>
      <c r="T481" s="182">
        <f>S481*H481</f>
        <v>0</v>
      </c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R481" s="183" t="s">
        <v>193</v>
      </c>
      <c r="AT481" s="183" t="s">
        <v>147</v>
      </c>
      <c r="AU481" s="183" t="s">
        <v>86</v>
      </c>
      <c r="AY481" s="18" t="s">
        <v>144</v>
      </c>
      <c r="BE481" s="184">
        <f>IF(N481="základní",J481,0)</f>
        <v>0</v>
      </c>
      <c r="BF481" s="184">
        <f>IF(N481="snížená",J481,0)</f>
        <v>0</v>
      </c>
      <c r="BG481" s="184">
        <f>IF(N481="zákl. přenesená",J481,0)</f>
        <v>0</v>
      </c>
      <c r="BH481" s="184">
        <f>IF(N481="sníž. přenesená",J481,0)</f>
        <v>0</v>
      </c>
      <c r="BI481" s="184">
        <f>IF(N481="nulová",J481,0)</f>
        <v>0</v>
      </c>
      <c r="BJ481" s="18" t="s">
        <v>8</v>
      </c>
      <c r="BK481" s="184">
        <f>ROUND(I481*H481,0)</f>
        <v>0</v>
      </c>
      <c r="BL481" s="18" t="s">
        <v>193</v>
      </c>
      <c r="BM481" s="183" t="s">
        <v>784</v>
      </c>
    </row>
    <row r="482" s="13" customFormat="1">
      <c r="A482" s="13"/>
      <c r="B482" s="185"/>
      <c r="C482" s="13"/>
      <c r="D482" s="186" t="s">
        <v>154</v>
      </c>
      <c r="E482" s="187" t="s">
        <v>1</v>
      </c>
      <c r="F482" s="188" t="s">
        <v>498</v>
      </c>
      <c r="G482" s="13"/>
      <c r="H482" s="189">
        <v>10.4</v>
      </c>
      <c r="I482" s="190"/>
      <c r="J482" s="13"/>
      <c r="K482" s="13"/>
      <c r="L482" s="185"/>
      <c r="M482" s="191"/>
      <c r="N482" s="192"/>
      <c r="O482" s="192"/>
      <c r="P482" s="192"/>
      <c r="Q482" s="192"/>
      <c r="R482" s="192"/>
      <c r="S482" s="192"/>
      <c r="T482" s="19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187" t="s">
        <v>154</v>
      </c>
      <c r="AU482" s="187" t="s">
        <v>86</v>
      </c>
      <c r="AV482" s="13" t="s">
        <v>86</v>
      </c>
      <c r="AW482" s="13" t="s">
        <v>33</v>
      </c>
      <c r="AX482" s="13" t="s">
        <v>77</v>
      </c>
      <c r="AY482" s="187" t="s">
        <v>144</v>
      </c>
    </row>
    <row r="483" s="13" customFormat="1">
      <c r="A483" s="13"/>
      <c r="B483" s="185"/>
      <c r="C483" s="13"/>
      <c r="D483" s="186" t="s">
        <v>154</v>
      </c>
      <c r="E483" s="187" t="s">
        <v>1</v>
      </c>
      <c r="F483" s="188" t="s">
        <v>499</v>
      </c>
      <c r="G483" s="13"/>
      <c r="H483" s="189">
        <v>15.6</v>
      </c>
      <c r="I483" s="190"/>
      <c r="J483" s="13"/>
      <c r="K483" s="13"/>
      <c r="L483" s="185"/>
      <c r="M483" s="191"/>
      <c r="N483" s="192"/>
      <c r="O483" s="192"/>
      <c r="P483" s="192"/>
      <c r="Q483" s="192"/>
      <c r="R483" s="192"/>
      <c r="S483" s="192"/>
      <c r="T483" s="19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187" t="s">
        <v>154</v>
      </c>
      <c r="AU483" s="187" t="s">
        <v>86</v>
      </c>
      <c r="AV483" s="13" t="s">
        <v>86</v>
      </c>
      <c r="AW483" s="13" t="s">
        <v>33</v>
      </c>
      <c r="AX483" s="13" t="s">
        <v>77</v>
      </c>
      <c r="AY483" s="187" t="s">
        <v>144</v>
      </c>
    </row>
    <row r="484" s="14" customFormat="1">
      <c r="A484" s="14"/>
      <c r="B484" s="194"/>
      <c r="C484" s="14"/>
      <c r="D484" s="186" t="s">
        <v>154</v>
      </c>
      <c r="E484" s="195" t="s">
        <v>1</v>
      </c>
      <c r="F484" s="196" t="s">
        <v>785</v>
      </c>
      <c r="G484" s="14"/>
      <c r="H484" s="197">
        <v>26</v>
      </c>
      <c r="I484" s="198"/>
      <c r="J484" s="14"/>
      <c r="K484" s="14"/>
      <c r="L484" s="194"/>
      <c r="M484" s="199"/>
      <c r="N484" s="200"/>
      <c r="O484" s="200"/>
      <c r="P484" s="200"/>
      <c r="Q484" s="200"/>
      <c r="R484" s="200"/>
      <c r="S484" s="200"/>
      <c r="T484" s="201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195" t="s">
        <v>154</v>
      </c>
      <c r="AU484" s="195" t="s">
        <v>86</v>
      </c>
      <c r="AV484" s="14" t="s">
        <v>145</v>
      </c>
      <c r="AW484" s="14" t="s">
        <v>33</v>
      </c>
      <c r="AX484" s="14" t="s">
        <v>8</v>
      </c>
      <c r="AY484" s="195" t="s">
        <v>144</v>
      </c>
    </row>
    <row r="485" s="2" customFormat="1" ht="24.15" customHeight="1">
      <c r="A485" s="37"/>
      <c r="B485" s="171"/>
      <c r="C485" s="172" t="s">
        <v>786</v>
      </c>
      <c r="D485" s="172" t="s">
        <v>147</v>
      </c>
      <c r="E485" s="173" t="s">
        <v>787</v>
      </c>
      <c r="F485" s="174" t="s">
        <v>788</v>
      </c>
      <c r="G485" s="175" t="s">
        <v>150</v>
      </c>
      <c r="H485" s="176">
        <v>26</v>
      </c>
      <c r="I485" s="177"/>
      <c r="J485" s="178">
        <f>ROUND(I485*H485,0)</f>
        <v>0</v>
      </c>
      <c r="K485" s="174" t="s">
        <v>151</v>
      </c>
      <c r="L485" s="38"/>
      <c r="M485" s="179" t="s">
        <v>1</v>
      </c>
      <c r="N485" s="180" t="s">
        <v>42</v>
      </c>
      <c r="O485" s="76"/>
      <c r="P485" s="181">
        <f>O485*H485</f>
        <v>0</v>
      </c>
      <c r="Q485" s="181">
        <v>0.00028600000000000001</v>
      </c>
      <c r="R485" s="181">
        <f>Q485*H485</f>
        <v>0.0074359999999999999</v>
      </c>
      <c r="S485" s="181">
        <v>0</v>
      </c>
      <c r="T485" s="182">
        <f>S485*H485</f>
        <v>0</v>
      </c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R485" s="183" t="s">
        <v>193</v>
      </c>
      <c r="AT485" s="183" t="s">
        <v>147</v>
      </c>
      <c r="AU485" s="183" t="s">
        <v>86</v>
      </c>
      <c r="AY485" s="18" t="s">
        <v>144</v>
      </c>
      <c r="BE485" s="184">
        <f>IF(N485="základní",J485,0)</f>
        <v>0</v>
      </c>
      <c r="BF485" s="184">
        <f>IF(N485="snížená",J485,0)</f>
        <v>0</v>
      </c>
      <c r="BG485" s="184">
        <f>IF(N485="zákl. přenesená",J485,0)</f>
        <v>0</v>
      </c>
      <c r="BH485" s="184">
        <f>IF(N485="sníž. přenesená",J485,0)</f>
        <v>0</v>
      </c>
      <c r="BI485" s="184">
        <f>IF(N485="nulová",J485,0)</f>
        <v>0</v>
      </c>
      <c r="BJ485" s="18" t="s">
        <v>8</v>
      </c>
      <c r="BK485" s="184">
        <f>ROUND(I485*H485,0)</f>
        <v>0</v>
      </c>
      <c r="BL485" s="18" t="s">
        <v>193</v>
      </c>
      <c r="BM485" s="183" t="s">
        <v>789</v>
      </c>
    </row>
    <row r="486" s="13" customFormat="1">
      <c r="A486" s="13"/>
      <c r="B486" s="185"/>
      <c r="C486" s="13"/>
      <c r="D486" s="186" t="s">
        <v>154</v>
      </c>
      <c r="E486" s="187" t="s">
        <v>1</v>
      </c>
      <c r="F486" s="188" t="s">
        <v>498</v>
      </c>
      <c r="G486" s="13"/>
      <c r="H486" s="189">
        <v>10.4</v>
      </c>
      <c r="I486" s="190"/>
      <c r="J486" s="13"/>
      <c r="K486" s="13"/>
      <c r="L486" s="185"/>
      <c r="M486" s="191"/>
      <c r="N486" s="192"/>
      <c r="O486" s="192"/>
      <c r="P486" s="192"/>
      <c r="Q486" s="192"/>
      <c r="R486" s="192"/>
      <c r="S486" s="192"/>
      <c r="T486" s="19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187" t="s">
        <v>154</v>
      </c>
      <c r="AU486" s="187" t="s">
        <v>86</v>
      </c>
      <c r="AV486" s="13" t="s">
        <v>86</v>
      </c>
      <c r="AW486" s="13" t="s">
        <v>33</v>
      </c>
      <c r="AX486" s="13" t="s">
        <v>77</v>
      </c>
      <c r="AY486" s="187" t="s">
        <v>144</v>
      </c>
    </row>
    <row r="487" s="13" customFormat="1">
      <c r="A487" s="13"/>
      <c r="B487" s="185"/>
      <c r="C487" s="13"/>
      <c r="D487" s="186" t="s">
        <v>154</v>
      </c>
      <c r="E487" s="187" t="s">
        <v>1</v>
      </c>
      <c r="F487" s="188" t="s">
        <v>499</v>
      </c>
      <c r="G487" s="13"/>
      <c r="H487" s="189">
        <v>15.6</v>
      </c>
      <c r="I487" s="190"/>
      <c r="J487" s="13"/>
      <c r="K487" s="13"/>
      <c r="L487" s="185"/>
      <c r="M487" s="191"/>
      <c r="N487" s="192"/>
      <c r="O487" s="192"/>
      <c r="P487" s="192"/>
      <c r="Q487" s="192"/>
      <c r="R487" s="192"/>
      <c r="S487" s="192"/>
      <c r="T487" s="19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187" t="s">
        <v>154</v>
      </c>
      <c r="AU487" s="187" t="s">
        <v>86</v>
      </c>
      <c r="AV487" s="13" t="s">
        <v>86</v>
      </c>
      <c r="AW487" s="13" t="s">
        <v>33</v>
      </c>
      <c r="AX487" s="13" t="s">
        <v>77</v>
      </c>
      <c r="AY487" s="187" t="s">
        <v>144</v>
      </c>
    </row>
    <row r="488" s="14" customFormat="1">
      <c r="A488" s="14"/>
      <c r="B488" s="194"/>
      <c r="C488" s="14"/>
      <c r="D488" s="186" t="s">
        <v>154</v>
      </c>
      <c r="E488" s="195" t="s">
        <v>1</v>
      </c>
      <c r="F488" s="196" t="s">
        <v>785</v>
      </c>
      <c r="G488" s="14"/>
      <c r="H488" s="197">
        <v>26</v>
      </c>
      <c r="I488" s="198"/>
      <c r="J488" s="14"/>
      <c r="K488" s="14"/>
      <c r="L488" s="194"/>
      <c r="M488" s="199"/>
      <c r="N488" s="200"/>
      <c r="O488" s="200"/>
      <c r="P488" s="200"/>
      <c r="Q488" s="200"/>
      <c r="R488" s="200"/>
      <c r="S488" s="200"/>
      <c r="T488" s="201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195" t="s">
        <v>154</v>
      </c>
      <c r="AU488" s="195" t="s">
        <v>86</v>
      </c>
      <c r="AV488" s="14" t="s">
        <v>145</v>
      </c>
      <c r="AW488" s="14" t="s">
        <v>33</v>
      </c>
      <c r="AX488" s="14" t="s">
        <v>8</v>
      </c>
      <c r="AY488" s="195" t="s">
        <v>144</v>
      </c>
    </row>
    <row r="489" s="2" customFormat="1" ht="21.75" customHeight="1">
      <c r="A489" s="37"/>
      <c r="B489" s="171"/>
      <c r="C489" s="172" t="s">
        <v>577</v>
      </c>
      <c r="D489" s="172" t="s">
        <v>147</v>
      </c>
      <c r="E489" s="173" t="s">
        <v>790</v>
      </c>
      <c r="F489" s="174" t="s">
        <v>791</v>
      </c>
      <c r="G489" s="175" t="s">
        <v>150</v>
      </c>
      <c r="H489" s="176">
        <v>35.840000000000003</v>
      </c>
      <c r="I489" s="177"/>
      <c r="J489" s="178">
        <f>ROUND(I489*H489,0)</f>
        <v>0</v>
      </c>
      <c r="K489" s="174" t="s">
        <v>1</v>
      </c>
      <c r="L489" s="38"/>
      <c r="M489" s="179" t="s">
        <v>1</v>
      </c>
      <c r="N489" s="180" t="s">
        <v>42</v>
      </c>
      <c r="O489" s="76"/>
      <c r="P489" s="181">
        <f>O489*H489</f>
        <v>0</v>
      </c>
      <c r="Q489" s="181">
        <v>0.00025500000000000002</v>
      </c>
      <c r="R489" s="181">
        <f>Q489*H489</f>
        <v>0.0091392000000000018</v>
      </c>
      <c r="S489" s="181">
        <v>0</v>
      </c>
      <c r="T489" s="182">
        <f>S489*H489</f>
        <v>0</v>
      </c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R489" s="183" t="s">
        <v>193</v>
      </c>
      <c r="AT489" s="183" t="s">
        <v>147</v>
      </c>
      <c r="AU489" s="183" t="s">
        <v>86</v>
      </c>
      <c r="AY489" s="18" t="s">
        <v>144</v>
      </c>
      <c r="BE489" s="184">
        <f>IF(N489="základní",J489,0)</f>
        <v>0</v>
      </c>
      <c r="BF489" s="184">
        <f>IF(N489="snížená",J489,0)</f>
        <v>0</v>
      </c>
      <c r="BG489" s="184">
        <f>IF(N489="zákl. přenesená",J489,0)</f>
        <v>0</v>
      </c>
      <c r="BH489" s="184">
        <f>IF(N489="sníž. přenesená",J489,0)</f>
        <v>0</v>
      </c>
      <c r="BI489" s="184">
        <f>IF(N489="nulová",J489,0)</f>
        <v>0</v>
      </c>
      <c r="BJ489" s="18" t="s">
        <v>8</v>
      </c>
      <c r="BK489" s="184">
        <f>ROUND(I489*H489,0)</f>
        <v>0</v>
      </c>
      <c r="BL489" s="18" t="s">
        <v>193</v>
      </c>
      <c r="BM489" s="183" t="s">
        <v>792</v>
      </c>
    </row>
    <row r="490" s="13" customFormat="1">
      <c r="A490" s="13"/>
      <c r="B490" s="185"/>
      <c r="C490" s="13"/>
      <c r="D490" s="186" t="s">
        <v>154</v>
      </c>
      <c r="E490" s="187" t="s">
        <v>1</v>
      </c>
      <c r="F490" s="188" t="s">
        <v>793</v>
      </c>
      <c r="G490" s="13"/>
      <c r="H490" s="189">
        <v>8.6799999999999997</v>
      </c>
      <c r="I490" s="190"/>
      <c r="J490" s="13"/>
      <c r="K490" s="13"/>
      <c r="L490" s="185"/>
      <c r="M490" s="191"/>
      <c r="N490" s="192"/>
      <c r="O490" s="192"/>
      <c r="P490" s="192"/>
      <c r="Q490" s="192"/>
      <c r="R490" s="192"/>
      <c r="S490" s="192"/>
      <c r="T490" s="19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187" t="s">
        <v>154</v>
      </c>
      <c r="AU490" s="187" t="s">
        <v>86</v>
      </c>
      <c r="AV490" s="13" t="s">
        <v>86</v>
      </c>
      <c r="AW490" s="13" t="s">
        <v>33</v>
      </c>
      <c r="AX490" s="13" t="s">
        <v>77</v>
      </c>
      <c r="AY490" s="187" t="s">
        <v>144</v>
      </c>
    </row>
    <row r="491" s="13" customFormat="1">
      <c r="A491" s="13"/>
      <c r="B491" s="185"/>
      <c r="C491" s="13"/>
      <c r="D491" s="186" t="s">
        <v>154</v>
      </c>
      <c r="E491" s="187" t="s">
        <v>1</v>
      </c>
      <c r="F491" s="188" t="s">
        <v>794</v>
      </c>
      <c r="G491" s="13"/>
      <c r="H491" s="189">
        <v>12.359999999999999</v>
      </c>
      <c r="I491" s="190"/>
      <c r="J491" s="13"/>
      <c r="K491" s="13"/>
      <c r="L491" s="185"/>
      <c r="M491" s="191"/>
      <c r="N491" s="192"/>
      <c r="O491" s="192"/>
      <c r="P491" s="192"/>
      <c r="Q491" s="192"/>
      <c r="R491" s="192"/>
      <c r="S491" s="192"/>
      <c r="T491" s="19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187" t="s">
        <v>154</v>
      </c>
      <c r="AU491" s="187" t="s">
        <v>86</v>
      </c>
      <c r="AV491" s="13" t="s">
        <v>86</v>
      </c>
      <c r="AW491" s="13" t="s">
        <v>33</v>
      </c>
      <c r="AX491" s="13" t="s">
        <v>77</v>
      </c>
      <c r="AY491" s="187" t="s">
        <v>144</v>
      </c>
    </row>
    <row r="492" s="14" customFormat="1">
      <c r="A492" s="14"/>
      <c r="B492" s="194"/>
      <c r="C492" s="14"/>
      <c r="D492" s="186" t="s">
        <v>154</v>
      </c>
      <c r="E492" s="195" t="s">
        <v>1</v>
      </c>
      <c r="F492" s="196" t="s">
        <v>795</v>
      </c>
      <c r="G492" s="14"/>
      <c r="H492" s="197">
        <v>21.039999999999999</v>
      </c>
      <c r="I492" s="198"/>
      <c r="J492" s="14"/>
      <c r="K492" s="14"/>
      <c r="L492" s="194"/>
      <c r="M492" s="199"/>
      <c r="N492" s="200"/>
      <c r="O492" s="200"/>
      <c r="P492" s="200"/>
      <c r="Q492" s="200"/>
      <c r="R492" s="200"/>
      <c r="S492" s="200"/>
      <c r="T492" s="201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195" t="s">
        <v>154</v>
      </c>
      <c r="AU492" s="195" t="s">
        <v>86</v>
      </c>
      <c r="AV492" s="14" t="s">
        <v>145</v>
      </c>
      <c r="AW492" s="14" t="s">
        <v>33</v>
      </c>
      <c r="AX492" s="14" t="s">
        <v>77</v>
      </c>
      <c r="AY492" s="195" t="s">
        <v>144</v>
      </c>
    </row>
    <row r="493" s="13" customFormat="1">
      <c r="A493" s="13"/>
      <c r="B493" s="185"/>
      <c r="C493" s="13"/>
      <c r="D493" s="186" t="s">
        <v>154</v>
      </c>
      <c r="E493" s="187" t="s">
        <v>1</v>
      </c>
      <c r="F493" s="188" t="s">
        <v>796</v>
      </c>
      <c r="G493" s="13"/>
      <c r="H493" s="189">
        <v>11.199999999999999</v>
      </c>
      <c r="I493" s="190"/>
      <c r="J493" s="13"/>
      <c r="K493" s="13"/>
      <c r="L493" s="185"/>
      <c r="M493" s="191"/>
      <c r="N493" s="192"/>
      <c r="O493" s="192"/>
      <c r="P493" s="192"/>
      <c r="Q493" s="192"/>
      <c r="R493" s="192"/>
      <c r="S493" s="192"/>
      <c r="T493" s="19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187" t="s">
        <v>154</v>
      </c>
      <c r="AU493" s="187" t="s">
        <v>86</v>
      </c>
      <c r="AV493" s="13" t="s">
        <v>86</v>
      </c>
      <c r="AW493" s="13" t="s">
        <v>33</v>
      </c>
      <c r="AX493" s="13" t="s">
        <v>77</v>
      </c>
      <c r="AY493" s="187" t="s">
        <v>144</v>
      </c>
    </row>
    <row r="494" s="13" customFormat="1">
      <c r="A494" s="13"/>
      <c r="B494" s="185"/>
      <c r="C494" s="13"/>
      <c r="D494" s="186" t="s">
        <v>154</v>
      </c>
      <c r="E494" s="187" t="s">
        <v>1</v>
      </c>
      <c r="F494" s="188" t="s">
        <v>797</v>
      </c>
      <c r="G494" s="13"/>
      <c r="H494" s="189">
        <v>3.6000000000000001</v>
      </c>
      <c r="I494" s="190"/>
      <c r="J494" s="13"/>
      <c r="K494" s="13"/>
      <c r="L494" s="185"/>
      <c r="M494" s="191"/>
      <c r="N494" s="192"/>
      <c r="O494" s="192"/>
      <c r="P494" s="192"/>
      <c r="Q494" s="192"/>
      <c r="R494" s="192"/>
      <c r="S494" s="192"/>
      <c r="T494" s="19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187" t="s">
        <v>154</v>
      </c>
      <c r="AU494" s="187" t="s">
        <v>86</v>
      </c>
      <c r="AV494" s="13" t="s">
        <v>86</v>
      </c>
      <c r="AW494" s="13" t="s">
        <v>33</v>
      </c>
      <c r="AX494" s="13" t="s">
        <v>77</v>
      </c>
      <c r="AY494" s="187" t="s">
        <v>144</v>
      </c>
    </row>
    <row r="495" s="14" customFormat="1">
      <c r="A495" s="14"/>
      <c r="B495" s="194"/>
      <c r="C495" s="14"/>
      <c r="D495" s="186" t="s">
        <v>154</v>
      </c>
      <c r="E495" s="195" t="s">
        <v>1</v>
      </c>
      <c r="F495" s="196" t="s">
        <v>798</v>
      </c>
      <c r="G495" s="14"/>
      <c r="H495" s="197">
        <v>14.800000000000001</v>
      </c>
      <c r="I495" s="198"/>
      <c r="J495" s="14"/>
      <c r="K495" s="14"/>
      <c r="L495" s="194"/>
      <c r="M495" s="199"/>
      <c r="N495" s="200"/>
      <c r="O495" s="200"/>
      <c r="P495" s="200"/>
      <c r="Q495" s="200"/>
      <c r="R495" s="200"/>
      <c r="S495" s="200"/>
      <c r="T495" s="201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195" t="s">
        <v>154</v>
      </c>
      <c r="AU495" s="195" t="s">
        <v>86</v>
      </c>
      <c r="AV495" s="14" t="s">
        <v>145</v>
      </c>
      <c r="AW495" s="14" t="s">
        <v>33</v>
      </c>
      <c r="AX495" s="14" t="s">
        <v>77</v>
      </c>
      <c r="AY495" s="195" t="s">
        <v>144</v>
      </c>
    </row>
    <row r="496" s="15" customFormat="1">
      <c r="A496" s="15"/>
      <c r="B496" s="212"/>
      <c r="C496" s="15"/>
      <c r="D496" s="186" t="s">
        <v>154</v>
      </c>
      <c r="E496" s="213" t="s">
        <v>101</v>
      </c>
      <c r="F496" s="214" t="s">
        <v>756</v>
      </c>
      <c r="G496" s="15"/>
      <c r="H496" s="215">
        <v>35.840000000000003</v>
      </c>
      <c r="I496" s="216"/>
      <c r="J496" s="15"/>
      <c r="K496" s="15"/>
      <c r="L496" s="212"/>
      <c r="M496" s="217"/>
      <c r="N496" s="218"/>
      <c r="O496" s="218"/>
      <c r="P496" s="218"/>
      <c r="Q496" s="218"/>
      <c r="R496" s="218"/>
      <c r="S496" s="218"/>
      <c r="T496" s="219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T496" s="213" t="s">
        <v>154</v>
      </c>
      <c r="AU496" s="213" t="s">
        <v>86</v>
      </c>
      <c r="AV496" s="15" t="s">
        <v>152</v>
      </c>
      <c r="AW496" s="15" t="s">
        <v>33</v>
      </c>
      <c r="AX496" s="15" t="s">
        <v>8</v>
      </c>
      <c r="AY496" s="213" t="s">
        <v>144</v>
      </c>
    </row>
    <row r="497" s="2" customFormat="1" ht="16.5" customHeight="1">
      <c r="A497" s="37"/>
      <c r="B497" s="171"/>
      <c r="C497" s="202" t="s">
        <v>799</v>
      </c>
      <c r="D497" s="202" t="s">
        <v>251</v>
      </c>
      <c r="E497" s="203" t="s">
        <v>800</v>
      </c>
      <c r="F497" s="204" t="s">
        <v>801</v>
      </c>
      <c r="G497" s="205" t="s">
        <v>150</v>
      </c>
      <c r="H497" s="206">
        <v>39.423999999999999</v>
      </c>
      <c r="I497" s="207"/>
      <c r="J497" s="208">
        <f>ROUND(I497*H497,0)</f>
        <v>0</v>
      </c>
      <c r="K497" s="204" t="s">
        <v>1</v>
      </c>
      <c r="L497" s="209"/>
      <c r="M497" s="210" t="s">
        <v>1</v>
      </c>
      <c r="N497" s="211" t="s">
        <v>42</v>
      </c>
      <c r="O497" s="76"/>
      <c r="P497" s="181">
        <f>O497*H497</f>
        <v>0</v>
      </c>
      <c r="Q497" s="181">
        <v>0.00027999999999999998</v>
      </c>
      <c r="R497" s="181">
        <f>Q497*H497</f>
        <v>0.011038719999999998</v>
      </c>
      <c r="S497" s="181">
        <v>0</v>
      </c>
      <c r="T497" s="182">
        <f>S497*H497</f>
        <v>0</v>
      </c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  <c r="AR497" s="183" t="s">
        <v>254</v>
      </c>
      <c r="AT497" s="183" t="s">
        <v>251</v>
      </c>
      <c r="AU497" s="183" t="s">
        <v>86</v>
      </c>
      <c r="AY497" s="18" t="s">
        <v>144</v>
      </c>
      <c r="BE497" s="184">
        <f>IF(N497="základní",J497,0)</f>
        <v>0</v>
      </c>
      <c r="BF497" s="184">
        <f>IF(N497="snížená",J497,0)</f>
        <v>0</v>
      </c>
      <c r="BG497" s="184">
        <f>IF(N497="zákl. přenesená",J497,0)</f>
        <v>0</v>
      </c>
      <c r="BH497" s="184">
        <f>IF(N497="sníž. přenesená",J497,0)</f>
        <v>0</v>
      </c>
      <c r="BI497" s="184">
        <f>IF(N497="nulová",J497,0)</f>
        <v>0</v>
      </c>
      <c r="BJ497" s="18" t="s">
        <v>8</v>
      </c>
      <c r="BK497" s="184">
        <f>ROUND(I497*H497,0)</f>
        <v>0</v>
      </c>
      <c r="BL497" s="18" t="s">
        <v>193</v>
      </c>
      <c r="BM497" s="183" t="s">
        <v>802</v>
      </c>
    </row>
    <row r="498" s="13" customFormat="1">
      <c r="A498" s="13"/>
      <c r="B498" s="185"/>
      <c r="C498" s="13"/>
      <c r="D498" s="186" t="s">
        <v>154</v>
      </c>
      <c r="E498" s="187" t="s">
        <v>1</v>
      </c>
      <c r="F498" s="188" t="s">
        <v>803</v>
      </c>
      <c r="G498" s="13"/>
      <c r="H498" s="189">
        <v>39.423999999999999</v>
      </c>
      <c r="I498" s="190"/>
      <c r="J498" s="13"/>
      <c r="K498" s="13"/>
      <c r="L498" s="185"/>
      <c r="M498" s="191"/>
      <c r="N498" s="192"/>
      <c r="O498" s="192"/>
      <c r="P498" s="192"/>
      <c r="Q498" s="192"/>
      <c r="R498" s="192"/>
      <c r="S498" s="192"/>
      <c r="T498" s="19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187" t="s">
        <v>154</v>
      </c>
      <c r="AU498" s="187" t="s">
        <v>86</v>
      </c>
      <c r="AV498" s="13" t="s">
        <v>86</v>
      </c>
      <c r="AW498" s="13" t="s">
        <v>33</v>
      </c>
      <c r="AX498" s="13" t="s">
        <v>8</v>
      </c>
      <c r="AY498" s="187" t="s">
        <v>144</v>
      </c>
    </row>
    <row r="499" s="12" customFormat="1" ht="25.92" customHeight="1">
      <c r="A499" s="12"/>
      <c r="B499" s="158"/>
      <c r="C499" s="12"/>
      <c r="D499" s="159" t="s">
        <v>76</v>
      </c>
      <c r="E499" s="160" t="s">
        <v>804</v>
      </c>
      <c r="F499" s="160" t="s">
        <v>805</v>
      </c>
      <c r="G499" s="12"/>
      <c r="H499" s="12"/>
      <c r="I499" s="161"/>
      <c r="J499" s="162">
        <f>BK499</f>
        <v>0</v>
      </c>
      <c r="K499" s="12"/>
      <c r="L499" s="158"/>
      <c r="M499" s="163"/>
      <c r="N499" s="164"/>
      <c r="O499" s="164"/>
      <c r="P499" s="165">
        <f>SUM(P500:P517)</f>
        <v>0</v>
      </c>
      <c r="Q499" s="164"/>
      <c r="R499" s="165">
        <f>SUM(R500:R517)</f>
        <v>0</v>
      </c>
      <c r="S499" s="164"/>
      <c r="T499" s="166">
        <f>SUM(T500:T517)</f>
        <v>0</v>
      </c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R499" s="159" t="s">
        <v>152</v>
      </c>
      <c r="AT499" s="167" t="s">
        <v>76</v>
      </c>
      <c r="AU499" s="167" t="s">
        <v>77</v>
      </c>
      <c r="AY499" s="159" t="s">
        <v>144</v>
      </c>
      <c r="BK499" s="168">
        <f>SUM(BK500:BK517)</f>
        <v>0</v>
      </c>
    </row>
    <row r="500" s="2" customFormat="1" ht="16.5" customHeight="1">
      <c r="A500" s="37"/>
      <c r="B500" s="171"/>
      <c r="C500" s="172" t="s">
        <v>806</v>
      </c>
      <c r="D500" s="172" t="s">
        <v>147</v>
      </c>
      <c r="E500" s="173" t="s">
        <v>807</v>
      </c>
      <c r="F500" s="174" t="s">
        <v>808</v>
      </c>
      <c r="G500" s="175" t="s">
        <v>809</v>
      </c>
      <c r="H500" s="176">
        <v>8</v>
      </c>
      <c r="I500" s="177"/>
      <c r="J500" s="178">
        <f>ROUND(I500*H500,0)</f>
        <v>0</v>
      </c>
      <c r="K500" s="174" t="s">
        <v>151</v>
      </c>
      <c r="L500" s="38"/>
      <c r="M500" s="179" t="s">
        <v>1</v>
      </c>
      <c r="N500" s="180" t="s">
        <v>42</v>
      </c>
      <c r="O500" s="76"/>
      <c r="P500" s="181">
        <f>O500*H500</f>
        <v>0</v>
      </c>
      <c r="Q500" s="181">
        <v>0</v>
      </c>
      <c r="R500" s="181">
        <f>Q500*H500</f>
        <v>0</v>
      </c>
      <c r="S500" s="181">
        <v>0</v>
      </c>
      <c r="T500" s="182">
        <f>S500*H500</f>
        <v>0</v>
      </c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  <c r="AR500" s="183" t="s">
        <v>810</v>
      </c>
      <c r="AT500" s="183" t="s">
        <v>147</v>
      </c>
      <c r="AU500" s="183" t="s">
        <v>8</v>
      </c>
      <c r="AY500" s="18" t="s">
        <v>144</v>
      </c>
      <c r="BE500" s="184">
        <f>IF(N500="základní",J500,0)</f>
        <v>0</v>
      </c>
      <c r="BF500" s="184">
        <f>IF(N500="snížená",J500,0)</f>
        <v>0</v>
      </c>
      <c r="BG500" s="184">
        <f>IF(N500="zákl. přenesená",J500,0)</f>
        <v>0</v>
      </c>
      <c r="BH500" s="184">
        <f>IF(N500="sníž. přenesená",J500,0)</f>
        <v>0</v>
      </c>
      <c r="BI500" s="184">
        <f>IF(N500="nulová",J500,0)</f>
        <v>0</v>
      </c>
      <c r="BJ500" s="18" t="s">
        <v>8</v>
      </c>
      <c r="BK500" s="184">
        <f>ROUND(I500*H500,0)</f>
        <v>0</v>
      </c>
      <c r="BL500" s="18" t="s">
        <v>810</v>
      </c>
      <c r="BM500" s="183" t="s">
        <v>811</v>
      </c>
    </row>
    <row r="501" s="13" customFormat="1">
      <c r="A501" s="13"/>
      <c r="B501" s="185"/>
      <c r="C501" s="13"/>
      <c r="D501" s="186" t="s">
        <v>154</v>
      </c>
      <c r="E501" s="187" t="s">
        <v>1</v>
      </c>
      <c r="F501" s="188" t="s">
        <v>812</v>
      </c>
      <c r="G501" s="13"/>
      <c r="H501" s="189">
        <v>8</v>
      </c>
      <c r="I501" s="190"/>
      <c r="J501" s="13"/>
      <c r="K501" s="13"/>
      <c r="L501" s="185"/>
      <c r="M501" s="191"/>
      <c r="N501" s="192"/>
      <c r="O501" s="192"/>
      <c r="P501" s="192"/>
      <c r="Q501" s="192"/>
      <c r="R501" s="192"/>
      <c r="S501" s="192"/>
      <c r="T501" s="19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187" t="s">
        <v>154</v>
      </c>
      <c r="AU501" s="187" t="s">
        <v>8</v>
      </c>
      <c r="AV501" s="13" t="s">
        <v>86</v>
      </c>
      <c r="AW501" s="13" t="s">
        <v>33</v>
      </c>
      <c r="AX501" s="13" t="s">
        <v>8</v>
      </c>
      <c r="AY501" s="187" t="s">
        <v>144</v>
      </c>
    </row>
    <row r="502" s="2" customFormat="1" ht="16.5" customHeight="1">
      <c r="A502" s="37"/>
      <c r="B502" s="171"/>
      <c r="C502" s="172" t="s">
        <v>813</v>
      </c>
      <c r="D502" s="172" t="s">
        <v>147</v>
      </c>
      <c r="E502" s="173" t="s">
        <v>814</v>
      </c>
      <c r="F502" s="174" t="s">
        <v>815</v>
      </c>
      <c r="G502" s="175" t="s">
        <v>809</v>
      </c>
      <c r="H502" s="176">
        <v>8</v>
      </c>
      <c r="I502" s="177"/>
      <c r="J502" s="178">
        <f>ROUND(I502*H502,0)</f>
        <v>0</v>
      </c>
      <c r="K502" s="174" t="s">
        <v>151</v>
      </c>
      <c r="L502" s="38"/>
      <c r="M502" s="179" t="s">
        <v>1</v>
      </c>
      <c r="N502" s="180" t="s">
        <v>42</v>
      </c>
      <c r="O502" s="76"/>
      <c r="P502" s="181">
        <f>O502*H502</f>
        <v>0</v>
      </c>
      <c r="Q502" s="181">
        <v>0</v>
      </c>
      <c r="R502" s="181">
        <f>Q502*H502</f>
        <v>0</v>
      </c>
      <c r="S502" s="181">
        <v>0</v>
      </c>
      <c r="T502" s="182">
        <f>S502*H502</f>
        <v>0</v>
      </c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  <c r="AR502" s="183" t="s">
        <v>810</v>
      </c>
      <c r="AT502" s="183" t="s">
        <v>147</v>
      </c>
      <c r="AU502" s="183" t="s">
        <v>8</v>
      </c>
      <c r="AY502" s="18" t="s">
        <v>144</v>
      </c>
      <c r="BE502" s="184">
        <f>IF(N502="základní",J502,0)</f>
        <v>0</v>
      </c>
      <c r="BF502" s="184">
        <f>IF(N502="snížená",J502,0)</f>
        <v>0</v>
      </c>
      <c r="BG502" s="184">
        <f>IF(N502="zákl. přenesená",J502,0)</f>
        <v>0</v>
      </c>
      <c r="BH502" s="184">
        <f>IF(N502="sníž. přenesená",J502,0)</f>
        <v>0</v>
      </c>
      <c r="BI502" s="184">
        <f>IF(N502="nulová",J502,0)</f>
        <v>0</v>
      </c>
      <c r="BJ502" s="18" t="s">
        <v>8</v>
      </c>
      <c r="BK502" s="184">
        <f>ROUND(I502*H502,0)</f>
        <v>0</v>
      </c>
      <c r="BL502" s="18" t="s">
        <v>810</v>
      </c>
      <c r="BM502" s="183" t="s">
        <v>816</v>
      </c>
    </row>
    <row r="503" s="13" customFormat="1">
      <c r="A503" s="13"/>
      <c r="B503" s="185"/>
      <c r="C503" s="13"/>
      <c r="D503" s="186" t="s">
        <v>154</v>
      </c>
      <c r="E503" s="187" t="s">
        <v>1</v>
      </c>
      <c r="F503" s="188" t="s">
        <v>817</v>
      </c>
      <c r="G503" s="13"/>
      <c r="H503" s="189">
        <v>8</v>
      </c>
      <c r="I503" s="190"/>
      <c r="J503" s="13"/>
      <c r="K503" s="13"/>
      <c r="L503" s="185"/>
      <c r="M503" s="191"/>
      <c r="N503" s="192"/>
      <c r="O503" s="192"/>
      <c r="P503" s="192"/>
      <c r="Q503" s="192"/>
      <c r="R503" s="192"/>
      <c r="S503" s="192"/>
      <c r="T503" s="19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187" t="s">
        <v>154</v>
      </c>
      <c r="AU503" s="187" t="s">
        <v>8</v>
      </c>
      <c r="AV503" s="13" t="s">
        <v>86</v>
      </c>
      <c r="AW503" s="13" t="s">
        <v>33</v>
      </c>
      <c r="AX503" s="13" t="s">
        <v>77</v>
      </c>
      <c r="AY503" s="187" t="s">
        <v>144</v>
      </c>
    </row>
    <row r="504" s="14" customFormat="1">
      <c r="A504" s="14"/>
      <c r="B504" s="194"/>
      <c r="C504" s="14"/>
      <c r="D504" s="186" t="s">
        <v>154</v>
      </c>
      <c r="E504" s="195" t="s">
        <v>1</v>
      </c>
      <c r="F504" s="196" t="s">
        <v>181</v>
      </c>
      <c r="G504" s="14"/>
      <c r="H504" s="197">
        <v>8</v>
      </c>
      <c r="I504" s="198"/>
      <c r="J504" s="14"/>
      <c r="K504" s="14"/>
      <c r="L504" s="194"/>
      <c r="M504" s="199"/>
      <c r="N504" s="200"/>
      <c r="O504" s="200"/>
      <c r="P504" s="200"/>
      <c r="Q504" s="200"/>
      <c r="R504" s="200"/>
      <c r="S504" s="200"/>
      <c r="T504" s="201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195" t="s">
        <v>154</v>
      </c>
      <c r="AU504" s="195" t="s">
        <v>8</v>
      </c>
      <c r="AV504" s="14" t="s">
        <v>145</v>
      </c>
      <c r="AW504" s="14" t="s">
        <v>33</v>
      </c>
      <c r="AX504" s="14" t="s">
        <v>8</v>
      </c>
      <c r="AY504" s="195" t="s">
        <v>144</v>
      </c>
    </row>
    <row r="505" s="2" customFormat="1" ht="16.5" customHeight="1">
      <c r="A505" s="37"/>
      <c r="B505" s="171"/>
      <c r="C505" s="172" t="s">
        <v>818</v>
      </c>
      <c r="D505" s="172" t="s">
        <v>147</v>
      </c>
      <c r="E505" s="173" t="s">
        <v>819</v>
      </c>
      <c r="F505" s="174" t="s">
        <v>820</v>
      </c>
      <c r="G505" s="175" t="s">
        <v>809</v>
      </c>
      <c r="H505" s="176">
        <v>8</v>
      </c>
      <c r="I505" s="177"/>
      <c r="J505" s="178">
        <f>ROUND(I505*H505,0)</f>
        <v>0</v>
      </c>
      <c r="K505" s="174" t="s">
        <v>151</v>
      </c>
      <c r="L505" s="38"/>
      <c r="M505" s="179" t="s">
        <v>1</v>
      </c>
      <c r="N505" s="180" t="s">
        <v>42</v>
      </c>
      <c r="O505" s="76"/>
      <c r="P505" s="181">
        <f>O505*H505</f>
        <v>0</v>
      </c>
      <c r="Q505" s="181">
        <v>0</v>
      </c>
      <c r="R505" s="181">
        <f>Q505*H505</f>
        <v>0</v>
      </c>
      <c r="S505" s="181">
        <v>0</v>
      </c>
      <c r="T505" s="182">
        <f>S505*H505</f>
        <v>0</v>
      </c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  <c r="AE505" s="37"/>
      <c r="AR505" s="183" t="s">
        <v>810</v>
      </c>
      <c r="AT505" s="183" t="s">
        <v>147</v>
      </c>
      <c r="AU505" s="183" t="s">
        <v>8</v>
      </c>
      <c r="AY505" s="18" t="s">
        <v>144</v>
      </c>
      <c r="BE505" s="184">
        <f>IF(N505="základní",J505,0)</f>
        <v>0</v>
      </c>
      <c r="BF505" s="184">
        <f>IF(N505="snížená",J505,0)</f>
        <v>0</v>
      </c>
      <c r="BG505" s="184">
        <f>IF(N505="zákl. přenesená",J505,0)</f>
        <v>0</v>
      </c>
      <c r="BH505" s="184">
        <f>IF(N505="sníž. přenesená",J505,0)</f>
        <v>0</v>
      </c>
      <c r="BI505" s="184">
        <f>IF(N505="nulová",J505,0)</f>
        <v>0</v>
      </c>
      <c r="BJ505" s="18" t="s">
        <v>8</v>
      </c>
      <c r="BK505" s="184">
        <f>ROUND(I505*H505,0)</f>
        <v>0</v>
      </c>
      <c r="BL505" s="18" t="s">
        <v>810</v>
      </c>
      <c r="BM505" s="183" t="s">
        <v>821</v>
      </c>
    </row>
    <row r="506" s="13" customFormat="1">
      <c r="A506" s="13"/>
      <c r="B506" s="185"/>
      <c r="C506" s="13"/>
      <c r="D506" s="186" t="s">
        <v>154</v>
      </c>
      <c r="E506" s="187" t="s">
        <v>1</v>
      </c>
      <c r="F506" s="188" t="s">
        <v>822</v>
      </c>
      <c r="G506" s="13"/>
      <c r="H506" s="189">
        <v>8</v>
      </c>
      <c r="I506" s="190"/>
      <c r="J506" s="13"/>
      <c r="K506" s="13"/>
      <c r="L506" s="185"/>
      <c r="M506" s="191"/>
      <c r="N506" s="192"/>
      <c r="O506" s="192"/>
      <c r="P506" s="192"/>
      <c r="Q506" s="192"/>
      <c r="R506" s="192"/>
      <c r="S506" s="192"/>
      <c r="T506" s="19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187" t="s">
        <v>154</v>
      </c>
      <c r="AU506" s="187" t="s">
        <v>8</v>
      </c>
      <c r="AV506" s="13" t="s">
        <v>86</v>
      </c>
      <c r="AW506" s="13" t="s">
        <v>33</v>
      </c>
      <c r="AX506" s="13" t="s">
        <v>77</v>
      </c>
      <c r="AY506" s="187" t="s">
        <v>144</v>
      </c>
    </row>
    <row r="507" s="14" customFormat="1">
      <c r="A507" s="14"/>
      <c r="B507" s="194"/>
      <c r="C507" s="14"/>
      <c r="D507" s="186" t="s">
        <v>154</v>
      </c>
      <c r="E507" s="195" t="s">
        <v>1</v>
      </c>
      <c r="F507" s="196" t="s">
        <v>181</v>
      </c>
      <c r="G507" s="14"/>
      <c r="H507" s="197">
        <v>8</v>
      </c>
      <c r="I507" s="198"/>
      <c r="J507" s="14"/>
      <c r="K507" s="14"/>
      <c r="L507" s="194"/>
      <c r="M507" s="199"/>
      <c r="N507" s="200"/>
      <c r="O507" s="200"/>
      <c r="P507" s="200"/>
      <c r="Q507" s="200"/>
      <c r="R507" s="200"/>
      <c r="S507" s="200"/>
      <c r="T507" s="201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195" t="s">
        <v>154</v>
      </c>
      <c r="AU507" s="195" t="s">
        <v>8</v>
      </c>
      <c r="AV507" s="14" t="s">
        <v>145</v>
      </c>
      <c r="AW507" s="14" t="s">
        <v>33</v>
      </c>
      <c r="AX507" s="14" t="s">
        <v>8</v>
      </c>
      <c r="AY507" s="195" t="s">
        <v>144</v>
      </c>
    </row>
    <row r="508" s="2" customFormat="1" ht="16.5" customHeight="1">
      <c r="A508" s="37"/>
      <c r="B508" s="171"/>
      <c r="C508" s="172" t="s">
        <v>823</v>
      </c>
      <c r="D508" s="172" t="s">
        <v>147</v>
      </c>
      <c r="E508" s="173" t="s">
        <v>824</v>
      </c>
      <c r="F508" s="174" t="s">
        <v>825</v>
      </c>
      <c r="G508" s="175" t="s">
        <v>809</v>
      </c>
      <c r="H508" s="176">
        <v>8</v>
      </c>
      <c r="I508" s="177"/>
      <c r="J508" s="178">
        <f>ROUND(I508*H508,0)</f>
        <v>0</v>
      </c>
      <c r="K508" s="174" t="s">
        <v>151</v>
      </c>
      <c r="L508" s="38"/>
      <c r="M508" s="179" t="s">
        <v>1</v>
      </c>
      <c r="N508" s="180" t="s">
        <v>42</v>
      </c>
      <c r="O508" s="76"/>
      <c r="P508" s="181">
        <f>O508*H508</f>
        <v>0</v>
      </c>
      <c r="Q508" s="181">
        <v>0</v>
      </c>
      <c r="R508" s="181">
        <f>Q508*H508</f>
        <v>0</v>
      </c>
      <c r="S508" s="181">
        <v>0</v>
      </c>
      <c r="T508" s="182">
        <f>S508*H508</f>
        <v>0</v>
      </c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R508" s="183" t="s">
        <v>810</v>
      </c>
      <c r="AT508" s="183" t="s">
        <v>147</v>
      </c>
      <c r="AU508" s="183" t="s">
        <v>8</v>
      </c>
      <c r="AY508" s="18" t="s">
        <v>144</v>
      </c>
      <c r="BE508" s="184">
        <f>IF(N508="základní",J508,0)</f>
        <v>0</v>
      </c>
      <c r="BF508" s="184">
        <f>IF(N508="snížená",J508,0)</f>
        <v>0</v>
      </c>
      <c r="BG508" s="184">
        <f>IF(N508="zákl. přenesená",J508,0)</f>
        <v>0</v>
      </c>
      <c r="BH508" s="184">
        <f>IF(N508="sníž. přenesená",J508,0)</f>
        <v>0</v>
      </c>
      <c r="BI508" s="184">
        <f>IF(N508="nulová",J508,0)</f>
        <v>0</v>
      </c>
      <c r="BJ508" s="18" t="s">
        <v>8</v>
      </c>
      <c r="BK508" s="184">
        <f>ROUND(I508*H508,0)</f>
        <v>0</v>
      </c>
      <c r="BL508" s="18" t="s">
        <v>810</v>
      </c>
      <c r="BM508" s="183" t="s">
        <v>826</v>
      </c>
    </row>
    <row r="509" s="13" customFormat="1">
      <c r="A509" s="13"/>
      <c r="B509" s="185"/>
      <c r="C509" s="13"/>
      <c r="D509" s="186" t="s">
        <v>154</v>
      </c>
      <c r="E509" s="187" t="s">
        <v>1</v>
      </c>
      <c r="F509" s="188" t="s">
        <v>827</v>
      </c>
      <c r="G509" s="13"/>
      <c r="H509" s="189">
        <v>8</v>
      </c>
      <c r="I509" s="190"/>
      <c r="J509" s="13"/>
      <c r="K509" s="13"/>
      <c r="L509" s="185"/>
      <c r="M509" s="191"/>
      <c r="N509" s="192"/>
      <c r="O509" s="192"/>
      <c r="P509" s="192"/>
      <c r="Q509" s="192"/>
      <c r="R509" s="192"/>
      <c r="S509" s="192"/>
      <c r="T509" s="19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187" t="s">
        <v>154</v>
      </c>
      <c r="AU509" s="187" t="s">
        <v>8</v>
      </c>
      <c r="AV509" s="13" t="s">
        <v>86</v>
      </c>
      <c r="AW509" s="13" t="s">
        <v>33</v>
      </c>
      <c r="AX509" s="13" t="s">
        <v>77</v>
      </c>
      <c r="AY509" s="187" t="s">
        <v>144</v>
      </c>
    </row>
    <row r="510" s="14" customFormat="1">
      <c r="A510" s="14"/>
      <c r="B510" s="194"/>
      <c r="C510" s="14"/>
      <c r="D510" s="186" t="s">
        <v>154</v>
      </c>
      <c r="E510" s="195" t="s">
        <v>1</v>
      </c>
      <c r="F510" s="196" t="s">
        <v>181</v>
      </c>
      <c r="G510" s="14"/>
      <c r="H510" s="197">
        <v>8</v>
      </c>
      <c r="I510" s="198"/>
      <c r="J510" s="14"/>
      <c r="K510" s="14"/>
      <c r="L510" s="194"/>
      <c r="M510" s="199"/>
      <c r="N510" s="200"/>
      <c r="O510" s="200"/>
      <c r="P510" s="200"/>
      <c r="Q510" s="200"/>
      <c r="R510" s="200"/>
      <c r="S510" s="200"/>
      <c r="T510" s="201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195" t="s">
        <v>154</v>
      </c>
      <c r="AU510" s="195" t="s">
        <v>8</v>
      </c>
      <c r="AV510" s="14" t="s">
        <v>145</v>
      </c>
      <c r="AW510" s="14" t="s">
        <v>33</v>
      </c>
      <c r="AX510" s="14" t="s">
        <v>8</v>
      </c>
      <c r="AY510" s="195" t="s">
        <v>144</v>
      </c>
    </row>
    <row r="511" s="2" customFormat="1" ht="21.75" customHeight="1">
      <c r="A511" s="37"/>
      <c r="B511" s="171"/>
      <c r="C511" s="172" t="s">
        <v>828</v>
      </c>
      <c r="D511" s="172" t="s">
        <v>147</v>
      </c>
      <c r="E511" s="173" t="s">
        <v>829</v>
      </c>
      <c r="F511" s="174" t="s">
        <v>830</v>
      </c>
      <c r="G511" s="175" t="s">
        <v>809</v>
      </c>
      <c r="H511" s="176">
        <v>40</v>
      </c>
      <c r="I511" s="177"/>
      <c r="J511" s="178">
        <f>ROUND(I511*H511,0)</f>
        <v>0</v>
      </c>
      <c r="K511" s="174" t="s">
        <v>151</v>
      </c>
      <c r="L511" s="38"/>
      <c r="M511" s="179" t="s">
        <v>1</v>
      </c>
      <c r="N511" s="180" t="s">
        <v>42</v>
      </c>
      <c r="O511" s="76"/>
      <c r="P511" s="181">
        <f>O511*H511</f>
        <v>0</v>
      </c>
      <c r="Q511" s="181">
        <v>0</v>
      </c>
      <c r="R511" s="181">
        <f>Q511*H511</f>
        <v>0</v>
      </c>
      <c r="S511" s="181">
        <v>0</v>
      </c>
      <c r="T511" s="182">
        <f>S511*H511</f>
        <v>0</v>
      </c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R511" s="183" t="s">
        <v>810</v>
      </c>
      <c r="AT511" s="183" t="s">
        <v>147</v>
      </c>
      <c r="AU511" s="183" t="s">
        <v>8</v>
      </c>
      <c r="AY511" s="18" t="s">
        <v>144</v>
      </c>
      <c r="BE511" s="184">
        <f>IF(N511="základní",J511,0)</f>
        <v>0</v>
      </c>
      <c r="BF511" s="184">
        <f>IF(N511="snížená",J511,0)</f>
        <v>0</v>
      </c>
      <c r="BG511" s="184">
        <f>IF(N511="zákl. přenesená",J511,0)</f>
        <v>0</v>
      </c>
      <c r="BH511" s="184">
        <f>IF(N511="sníž. přenesená",J511,0)</f>
        <v>0</v>
      </c>
      <c r="BI511" s="184">
        <f>IF(N511="nulová",J511,0)</f>
        <v>0</v>
      </c>
      <c r="BJ511" s="18" t="s">
        <v>8</v>
      </c>
      <c r="BK511" s="184">
        <f>ROUND(I511*H511,0)</f>
        <v>0</v>
      </c>
      <c r="BL511" s="18" t="s">
        <v>810</v>
      </c>
      <c r="BM511" s="183" t="s">
        <v>831</v>
      </c>
    </row>
    <row r="512" s="13" customFormat="1">
      <c r="A512" s="13"/>
      <c r="B512" s="185"/>
      <c r="C512" s="13"/>
      <c r="D512" s="186" t="s">
        <v>154</v>
      </c>
      <c r="E512" s="187" t="s">
        <v>1</v>
      </c>
      <c r="F512" s="188" t="s">
        <v>832</v>
      </c>
      <c r="G512" s="13"/>
      <c r="H512" s="189">
        <v>40</v>
      </c>
      <c r="I512" s="190"/>
      <c r="J512" s="13"/>
      <c r="K512" s="13"/>
      <c r="L512" s="185"/>
      <c r="M512" s="191"/>
      <c r="N512" s="192"/>
      <c r="O512" s="192"/>
      <c r="P512" s="192"/>
      <c r="Q512" s="192"/>
      <c r="R512" s="192"/>
      <c r="S512" s="192"/>
      <c r="T512" s="19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187" t="s">
        <v>154</v>
      </c>
      <c r="AU512" s="187" t="s">
        <v>8</v>
      </c>
      <c r="AV512" s="13" t="s">
        <v>86</v>
      </c>
      <c r="AW512" s="13" t="s">
        <v>33</v>
      </c>
      <c r="AX512" s="13" t="s">
        <v>8</v>
      </c>
      <c r="AY512" s="187" t="s">
        <v>144</v>
      </c>
    </row>
    <row r="513" s="2" customFormat="1" ht="24.15" customHeight="1">
      <c r="A513" s="37"/>
      <c r="B513" s="171"/>
      <c r="C513" s="172" t="s">
        <v>833</v>
      </c>
      <c r="D513" s="172" t="s">
        <v>147</v>
      </c>
      <c r="E513" s="173" t="s">
        <v>834</v>
      </c>
      <c r="F513" s="174" t="s">
        <v>835</v>
      </c>
      <c r="G513" s="175" t="s">
        <v>809</v>
      </c>
      <c r="H513" s="176">
        <v>8</v>
      </c>
      <c r="I513" s="177"/>
      <c r="J513" s="178">
        <f>ROUND(I513*H513,0)</f>
        <v>0</v>
      </c>
      <c r="K513" s="174" t="s">
        <v>151</v>
      </c>
      <c r="L513" s="38"/>
      <c r="M513" s="179" t="s">
        <v>1</v>
      </c>
      <c r="N513" s="180" t="s">
        <v>42</v>
      </c>
      <c r="O513" s="76"/>
      <c r="P513" s="181">
        <f>O513*H513</f>
        <v>0</v>
      </c>
      <c r="Q513" s="181">
        <v>0</v>
      </c>
      <c r="R513" s="181">
        <f>Q513*H513</f>
        <v>0</v>
      </c>
      <c r="S513" s="181">
        <v>0</v>
      </c>
      <c r="T513" s="182">
        <f>S513*H513</f>
        <v>0</v>
      </c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R513" s="183" t="s">
        <v>810</v>
      </c>
      <c r="AT513" s="183" t="s">
        <v>147</v>
      </c>
      <c r="AU513" s="183" t="s">
        <v>8</v>
      </c>
      <c r="AY513" s="18" t="s">
        <v>144</v>
      </c>
      <c r="BE513" s="184">
        <f>IF(N513="základní",J513,0)</f>
        <v>0</v>
      </c>
      <c r="BF513" s="184">
        <f>IF(N513="snížená",J513,0)</f>
        <v>0</v>
      </c>
      <c r="BG513" s="184">
        <f>IF(N513="zákl. přenesená",J513,0)</f>
        <v>0</v>
      </c>
      <c r="BH513" s="184">
        <f>IF(N513="sníž. přenesená",J513,0)</f>
        <v>0</v>
      </c>
      <c r="BI513" s="184">
        <f>IF(N513="nulová",J513,0)</f>
        <v>0</v>
      </c>
      <c r="BJ513" s="18" t="s">
        <v>8</v>
      </c>
      <c r="BK513" s="184">
        <f>ROUND(I513*H513,0)</f>
        <v>0</v>
      </c>
      <c r="BL513" s="18" t="s">
        <v>810</v>
      </c>
      <c r="BM513" s="183" t="s">
        <v>836</v>
      </c>
    </row>
    <row r="514" s="13" customFormat="1">
      <c r="A514" s="13"/>
      <c r="B514" s="185"/>
      <c r="C514" s="13"/>
      <c r="D514" s="186" t="s">
        <v>154</v>
      </c>
      <c r="E514" s="187" t="s">
        <v>1</v>
      </c>
      <c r="F514" s="188" t="s">
        <v>837</v>
      </c>
      <c r="G514" s="13"/>
      <c r="H514" s="189">
        <v>8</v>
      </c>
      <c r="I514" s="190"/>
      <c r="J514" s="13"/>
      <c r="K514" s="13"/>
      <c r="L514" s="185"/>
      <c r="M514" s="191"/>
      <c r="N514" s="192"/>
      <c r="O514" s="192"/>
      <c r="P514" s="192"/>
      <c r="Q514" s="192"/>
      <c r="R514" s="192"/>
      <c r="S514" s="192"/>
      <c r="T514" s="19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187" t="s">
        <v>154</v>
      </c>
      <c r="AU514" s="187" t="s">
        <v>8</v>
      </c>
      <c r="AV514" s="13" t="s">
        <v>86</v>
      </c>
      <c r="AW514" s="13" t="s">
        <v>33</v>
      </c>
      <c r="AX514" s="13" t="s">
        <v>77</v>
      </c>
      <c r="AY514" s="187" t="s">
        <v>144</v>
      </c>
    </row>
    <row r="515" s="14" customFormat="1">
      <c r="A515" s="14"/>
      <c r="B515" s="194"/>
      <c r="C515" s="14"/>
      <c r="D515" s="186" t="s">
        <v>154</v>
      </c>
      <c r="E515" s="195" t="s">
        <v>1</v>
      </c>
      <c r="F515" s="196" t="s">
        <v>181</v>
      </c>
      <c r="G515" s="14"/>
      <c r="H515" s="197">
        <v>8</v>
      </c>
      <c r="I515" s="198"/>
      <c r="J515" s="14"/>
      <c r="K515" s="14"/>
      <c r="L515" s="194"/>
      <c r="M515" s="199"/>
      <c r="N515" s="200"/>
      <c r="O515" s="200"/>
      <c r="P515" s="200"/>
      <c r="Q515" s="200"/>
      <c r="R515" s="200"/>
      <c r="S515" s="200"/>
      <c r="T515" s="201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195" t="s">
        <v>154</v>
      </c>
      <c r="AU515" s="195" t="s">
        <v>8</v>
      </c>
      <c r="AV515" s="14" t="s">
        <v>145</v>
      </c>
      <c r="AW515" s="14" t="s">
        <v>33</v>
      </c>
      <c r="AX515" s="14" t="s">
        <v>8</v>
      </c>
      <c r="AY515" s="195" t="s">
        <v>144</v>
      </c>
    </row>
    <row r="516" s="2" customFormat="1" ht="16.5" customHeight="1">
      <c r="A516" s="37"/>
      <c r="B516" s="171"/>
      <c r="C516" s="172" t="s">
        <v>589</v>
      </c>
      <c r="D516" s="172" t="s">
        <v>147</v>
      </c>
      <c r="E516" s="173" t="s">
        <v>838</v>
      </c>
      <c r="F516" s="174" t="s">
        <v>839</v>
      </c>
      <c r="G516" s="175" t="s">
        <v>809</v>
      </c>
      <c r="H516" s="176">
        <v>2</v>
      </c>
      <c r="I516" s="177"/>
      <c r="J516" s="178">
        <f>ROUND(I516*H516,0)</f>
        <v>0</v>
      </c>
      <c r="K516" s="174" t="s">
        <v>151</v>
      </c>
      <c r="L516" s="38"/>
      <c r="M516" s="179" t="s">
        <v>1</v>
      </c>
      <c r="N516" s="180" t="s">
        <v>42</v>
      </c>
      <c r="O516" s="76"/>
      <c r="P516" s="181">
        <f>O516*H516</f>
        <v>0</v>
      </c>
      <c r="Q516" s="181">
        <v>0</v>
      </c>
      <c r="R516" s="181">
        <f>Q516*H516</f>
        <v>0</v>
      </c>
      <c r="S516" s="181">
        <v>0</v>
      </c>
      <c r="T516" s="182">
        <f>S516*H516</f>
        <v>0</v>
      </c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  <c r="AE516" s="37"/>
      <c r="AR516" s="183" t="s">
        <v>810</v>
      </c>
      <c r="AT516" s="183" t="s">
        <v>147</v>
      </c>
      <c r="AU516" s="183" t="s">
        <v>8</v>
      </c>
      <c r="AY516" s="18" t="s">
        <v>144</v>
      </c>
      <c r="BE516" s="184">
        <f>IF(N516="základní",J516,0)</f>
        <v>0</v>
      </c>
      <c r="BF516" s="184">
        <f>IF(N516="snížená",J516,0)</f>
        <v>0</v>
      </c>
      <c r="BG516" s="184">
        <f>IF(N516="zákl. přenesená",J516,0)</f>
        <v>0</v>
      </c>
      <c r="BH516" s="184">
        <f>IF(N516="sníž. přenesená",J516,0)</f>
        <v>0</v>
      </c>
      <c r="BI516" s="184">
        <f>IF(N516="nulová",J516,0)</f>
        <v>0</v>
      </c>
      <c r="BJ516" s="18" t="s">
        <v>8</v>
      </c>
      <c r="BK516" s="184">
        <f>ROUND(I516*H516,0)</f>
        <v>0</v>
      </c>
      <c r="BL516" s="18" t="s">
        <v>810</v>
      </c>
      <c r="BM516" s="183" t="s">
        <v>840</v>
      </c>
    </row>
    <row r="517" s="13" customFormat="1">
      <c r="A517" s="13"/>
      <c r="B517" s="185"/>
      <c r="C517" s="13"/>
      <c r="D517" s="186" t="s">
        <v>154</v>
      </c>
      <c r="E517" s="187" t="s">
        <v>1</v>
      </c>
      <c r="F517" s="188" t="s">
        <v>841</v>
      </c>
      <c r="G517" s="13"/>
      <c r="H517" s="189">
        <v>2</v>
      </c>
      <c r="I517" s="190"/>
      <c r="J517" s="13"/>
      <c r="K517" s="13"/>
      <c r="L517" s="185"/>
      <c r="M517" s="220"/>
      <c r="N517" s="221"/>
      <c r="O517" s="221"/>
      <c r="P517" s="221"/>
      <c r="Q517" s="221"/>
      <c r="R517" s="221"/>
      <c r="S517" s="221"/>
      <c r="T517" s="222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187" t="s">
        <v>154</v>
      </c>
      <c r="AU517" s="187" t="s">
        <v>8</v>
      </c>
      <c r="AV517" s="13" t="s">
        <v>86</v>
      </c>
      <c r="AW517" s="13" t="s">
        <v>33</v>
      </c>
      <c r="AX517" s="13" t="s">
        <v>8</v>
      </c>
      <c r="AY517" s="187" t="s">
        <v>144</v>
      </c>
    </row>
    <row r="518" s="2" customFormat="1" ht="6.96" customHeight="1">
      <c r="A518" s="37"/>
      <c r="B518" s="59"/>
      <c r="C518" s="60"/>
      <c r="D518" s="60"/>
      <c r="E518" s="60"/>
      <c r="F518" s="60"/>
      <c r="G518" s="60"/>
      <c r="H518" s="60"/>
      <c r="I518" s="60"/>
      <c r="J518" s="60"/>
      <c r="K518" s="60"/>
      <c r="L518" s="38"/>
      <c r="M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</row>
  </sheetData>
  <autoFilter ref="C133:K517"/>
  <mergeCells count="9">
    <mergeCell ref="E7:H7"/>
    <mergeCell ref="E9:H9"/>
    <mergeCell ref="E18:H18"/>
    <mergeCell ref="E27:H27"/>
    <mergeCell ref="E85:H85"/>
    <mergeCell ref="E87:H87"/>
    <mergeCell ref="E124:H124"/>
    <mergeCell ref="E126:H12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88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="1" customFormat="1" ht="24.96" customHeight="1">
      <c r="B4" s="21"/>
      <c r="D4" s="22" t="s">
        <v>94</v>
      </c>
      <c r="L4" s="21"/>
      <c r="M4" s="120" t="s">
        <v>11</v>
      </c>
      <c r="AT4" s="18" t="s">
        <v>3</v>
      </c>
    </row>
    <row r="5" s="1" customFormat="1" ht="6.96" customHeight="1">
      <c r="B5" s="21"/>
      <c r="L5" s="21"/>
    </row>
    <row r="6" s="1" customFormat="1" ht="12" customHeight="1">
      <c r="B6" s="21"/>
      <c r="D6" s="31" t="s">
        <v>17</v>
      </c>
      <c r="L6" s="21"/>
    </row>
    <row r="7" s="1" customFormat="1" ht="16.5" customHeight="1">
      <c r="B7" s="21"/>
      <c r="E7" s="121" t="str">
        <f>'Rekapitulace stavby'!K6</f>
        <v>Stavební úpravy soc. zázemí UHK, fak.informatiky a managementu</v>
      </c>
      <c r="F7" s="31"/>
      <c r="G7" s="31"/>
      <c r="H7" s="31"/>
      <c r="L7" s="21"/>
    </row>
    <row r="8" s="2" customFormat="1" ht="12" customHeight="1">
      <c r="A8" s="37"/>
      <c r="B8" s="38"/>
      <c r="C8" s="37"/>
      <c r="D8" s="31" t="s">
        <v>104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38"/>
      <c r="C9" s="37"/>
      <c r="D9" s="37"/>
      <c r="E9" s="66" t="s">
        <v>842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38"/>
      <c r="C11" s="37"/>
      <c r="D11" s="31" t="s">
        <v>19</v>
      </c>
      <c r="E11" s="37"/>
      <c r="F11" s="26" t="s">
        <v>1</v>
      </c>
      <c r="G11" s="37"/>
      <c r="H11" s="37"/>
      <c r="I11" s="31" t="s">
        <v>20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38"/>
      <c r="C12" s="37"/>
      <c r="D12" s="31" t="s">
        <v>21</v>
      </c>
      <c r="E12" s="37"/>
      <c r="F12" s="26" t="s">
        <v>22</v>
      </c>
      <c r="G12" s="37"/>
      <c r="H12" s="37"/>
      <c r="I12" s="31" t="s">
        <v>23</v>
      </c>
      <c r="J12" s="68" t="str">
        <f>'Rekapitulace stavby'!AN8</f>
        <v>1. 11. 2021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38"/>
      <c r="C14" s="37"/>
      <c r="D14" s="31" t="s">
        <v>25</v>
      </c>
      <c r="E14" s="37"/>
      <c r="F14" s="37"/>
      <c r="G14" s="37"/>
      <c r="H14" s="37"/>
      <c r="I14" s="31" t="s">
        <v>26</v>
      </c>
      <c r="J14" s="26" t="s">
        <v>1</v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38"/>
      <c r="C15" s="37"/>
      <c r="D15" s="37"/>
      <c r="E15" s="26" t="s">
        <v>27</v>
      </c>
      <c r="F15" s="37"/>
      <c r="G15" s="37"/>
      <c r="H15" s="37"/>
      <c r="I15" s="31" t="s">
        <v>28</v>
      </c>
      <c r="J15" s="26" t="s">
        <v>1</v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38"/>
      <c r="C17" s="37"/>
      <c r="D17" s="31" t="s">
        <v>29</v>
      </c>
      <c r="E17" s="37"/>
      <c r="F17" s="37"/>
      <c r="G17" s="37"/>
      <c r="H17" s="37"/>
      <c r="I17" s="31" t="s">
        <v>26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28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38"/>
      <c r="C20" s="37"/>
      <c r="D20" s="31" t="s">
        <v>31</v>
      </c>
      <c r="E20" s="37"/>
      <c r="F20" s="37"/>
      <c r="G20" s="37"/>
      <c r="H20" s="37"/>
      <c r="I20" s="31" t="s">
        <v>26</v>
      </c>
      <c r="J20" s="26" t="s">
        <v>1</v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38"/>
      <c r="C21" s="37"/>
      <c r="D21" s="37"/>
      <c r="E21" s="26" t="s">
        <v>32</v>
      </c>
      <c r="F21" s="37"/>
      <c r="G21" s="37"/>
      <c r="H21" s="37"/>
      <c r="I21" s="31" t="s">
        <v>28</v>
      </c>
      <c r="J21" s="26" t="s">
        <v>1</v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38"/>
      <c r="C23" s="37"/>
      <c r="D23" s="31" t="s">
        <v>34</v>
      </c>
      <c r="E23" s="37"/>
      <c r="F23" s="37"/>
      <c r="G23" s="37"/>
      <c r="H23" s="37"/>
      <c r="I23" s="31" t="s">
        <v>26</v>
      </c>
      <c r="J23" s="26" t="s">
        <v>1</v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38"/>
      <c r="C24" s="37"/>
      <c r="D24" s="37"/>
      <c r="E24" s="26" t="s">
        <v>35</v>
      </c>
      <c r="F24" s="37"/>
      <c r="G24" s="37"/>
      <c r="H24" s="37"/>
      <c r="I24" s="31" t="s">
        <v>28</v>
      </c>
      <c r="J24" s="26" t="s">
        <v>1</v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38"/>
      <c r="C26" s="37"/>
      <c r="D26" s="31" t="s">
        <v>36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22"/>
      <c r="B27" s="123"/>
      <c r="C27" s="122"/>
      <c r="D27" s="122"/>
      <c r="E27" s="35" t="s">
        <v>1</v>
      </c>
      <c r="F27" s="35"/>
      <c r="G27" s="35"/>
      <c r="H27" s="35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="2" customFormat="1" ht="6.96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38"/>
      <c r="C30" s="37"/>
      <c r="D30" s="125" t="s">
        <v>37</v>
      </c>
      <c r="E30" s="37"/>
      <c r="F30" s="37"/>
      <c r="G30" s="37"/>
      <c r="H30" s="37"/>
      <c r="I30" s="37"/>
      <c r="J30" s="95">
        <f>ROUND(J126, 0)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38"/>
      <c r="C32" s="37"/>
      <c r="D32" s="37"/>
      <c r="E32" s="37"/>
      <c r="F32" s="42" t="s">
        <v>39</v>
      </c>
      <c r="G32" s="37"/>
      <c r="H32" s="37"/>
      <c r="I32" s="42" t="s">
        <v>38</v>
      </c>
      <c r="J32" s="42" t="s">
        <v>40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38"/>
      <c r="C33" s="37"/>
      <c r="D33" s="126" t="s">
        <v>41</v>
      </c>
      <c r="E33" s="31" t="s">
        <v>42</v>
      </c>
      <c r="F33" s="127">
        <f>ROUND((SUM(BE126:BE145)),  0)</f>
        <v>0</v>
      </c>
      <c r="G33" s="37"/>
      <c r="H33" s="37"/>
      <c r="I33" s="128">
        <v>0.20999999999999999</v>
      </c>
      <c r="J33" s="127">
        <f>ROUND(((SUM(BE126:BE145))*I33),  0)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38"/>
      <c r="C34" s="37"/>
      <c r="D34" s="37"/>
      <c r="E34" s="31" t="s">
        <v>43</v>
      </c>
      <c r="F34" s="127">
        <f>ROUND((SUM(BF126:BF145)),  0)</f>
        <v>0</v>
      </c>
      <c r="G34" s="37"/>
      <c r="H34" s="37"/>
      <c r="I34" s="128">
        <v>0.14999999999999999</v>
      </c>
      <c r="J34" s="127">
        <f>ROUND(((SUM(BF126:BF145))*I34),  0)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38"/>
      <c r="C35" s="37"/>
      <c r="D35" s="37"/>
      <c r="E35" s="31" t="s">
        <v>44</v>
      </c>
      <c r="F35" s="127">
        <f>ROUND((SUM(BG126:BG145)),  0)</f>
        <v>0</v>
      </c>
      <c r="G35" s="37"/>
      <c r="H35" s="37"/>
      <c r="I35" s="128">
        <v>0.20999999999999999</v>
      </c>
      <c r="J35" s="127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38"/>
      <c r="C36" s="37"/>
      <c r="D36" s="37"/>
      <c r="E36" s="31" t="s">
        <v>45</v>
      </c>
      <c r="F36" s="127">
        <f>ROUND((SUM(BH126:BH145)),  0)</f>
        <v>0</v>
      </c>
      <c r="G36" s="37"/>
      <c r="H36" s="37"/>
      <c r="I36" s="128">
        <v>0.14999999999999999</v>
      </c>
      <c r="J36" s="127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38"/>
      <c r="C37" s="37"/>
      <c r="D37" s="37"/>
      <c r="E37" s="31" t="s">
        <v>46</v>
      </c>
      <c r="F37" s="127">
        <f>ROUND((SUM(BI126:BI145)),  0)</f>
        <v>0</v>
      </c>
      <c r="G37" s="37"/>
      <c r="H37" s="37"/>
      <c r="I37" s="128">
        <v>0</v>
      </c>
      <c r="J37" s="127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38"/>
      <c r="C39" s="129"/>
      <c r="D39" s="130" t="s">
        <v>47</v>
      </c>
      <c r="E39" s="80"/>
      <c r="F39" s="80"/>
      <c r="G39" s="131" t="s">
        <v>48</v>
      </c>
      <c r="H39" s="132" t="s">
        <v>49</v>
      </c>
      <c r="I39" s="80"/>
      <c r="J39" s="133">
        <f>SUM(J30:J37)</f>
        <v>0</v>
      </c>
      <c r="K39" s="134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54"/>
      <c r="D50" s="55" t="s">
        <v>50</v>
      </c>
      <c r="E50" s="56"/>
      <c r="F50" s="56"/>
      <c r="G50" s="55" t="s">
        <v>51</v>
      </c>
      <c r="H50" s="56"/>
      <c r="I50" s="56"/>
      <c r="J50" s="56"/>
      <c r="K50" s="56"/>
      <c r="L50" s="5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7"/>
      <c r="B61" s="38"/>
      <c r="C61" s="37"/>
      <c r="D61" s="57" t="s">
        <v>52</v>
      </c>
      <c r="E61" s="40"/>
      <c r="F61" s="135" t="s">
        <v>53</v>
      </c>
      <c r="G61" s="57" t="s">
        <v>52</v>
      </c>
      <c r="H61" s="40"/>
      <c r="I61" s="40"/>
      <c r="J61" s="136" t="s">
        <v>53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7"/>
      <c r="B65" s="38"/>
      <c r="C65" s="37"/>
      <c r="D65" s="55" t="s">
        <v>54</v>
      </c>
      <c r="E65" s="58"/>
      <c r="F65" s="58"/>
      <c r="G65" s="55" t="s">
        <v>55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7"/>
      <c r="B76" s="38"/>
      <c r="C76" s="37"/>
      <c r="D76" s="57" t="s">
        <v>52</v>
      </c>
      <c r="E76" s="40"/>
      <c r="F76" s="135" t="s">
        <v>53</v>
      </c>
      <c r="G76" s="57" t="s">
        <v>52</v>
      </c>
      <c r="H76" s="40"/>
      <c r="I76" s="40"/>
      <c r="J76" s="136" t="s">
        <v>53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106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17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7"/>
      <c r="D85" s="37"/>
      <c r="E85" s="121" t="str">
        <f>E7</f>
        <v>Stavební úpravy soc. zázemí UHK, fak.informatiky a managementu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104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7"/>
      <c r="D87" s="37"/>
      <c r="E87" s="66" t="str">
        <f>E9</f>
        <v>2 - Vedlejší náklady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21</v>
      </c>
      <c r="D89" s="37"/>
      <c r="E89" s="37"/>
      <c r="F89" s="26" t="str">
        <f>F12</f>
        <v>Hradec Králové</v>
      </c>
      <c r="G89" s="37"/>
      <c r="H89" s="37"/>
      <c r="I89" s="31" t="s">
        <v>23</v>
      </c>
      <c r="J89" s="68" t="str">
        <f>IF(J12="","",J12)</f>
        <v>1. 11. 2021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40.05" customHeight="1">
      <c r="A91" s="37"/>
      <c r="B91" s="38"/>
      <c r="C91" s="31" t="s">
        <v>25</v>
      </c>
      <c r="D91" s="37"/>
      <c r="E91" s="37"/>
      <c r="F91" s="26" t="str">
        <f>E15</f>
        <v>UHK- Hradecká 1249/6, 500 03 Hradec Králové</v>
      </c>
      <c r="G91" s="37"/>
      <c r="H91" s="37"/>
      <c r="I91" s="31" t="s">
        <v>31</v>
      </c>
      <c r="J91" s="35" t="str">
        <f>E21</f>
        <v>Gebas atelier architects, Hradec Králové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29</v>
      </c>
      <c r="D92" s="37"/>
      <c r="E92" s="37"/>
      <c r="F92" s="26" t="str">
        <f>IF(E18="","",E18)</f>
        <v>Vyplň údaj</v>
      </c>
      <c r="G92" s="37"/>
      <c r="H92" s="37"/>
      <c r="I92" s="31" t="s">
        <v>34</v>
      </c>
      <c r="J92" s="35" t="str">
        <f>E24</f>
        <v>ing. V. Švehla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37" t="s">
        <v>107</v>
      </c>
      <c r="D94" s="129"/>
      <c r="E94" s="129"/>
      <c r="F94" s="129"/>
      <c r="G94" s="129"/>
      <c r="H94" s="129"/>
      <c r="I94" s="129"/>
      <c r="J94" s="138" t="s">
        <v>108</v>
      </c>
      <c r="K94" s="129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39" t="s">
        <v>109</v>
      </c>
      <c r="D96" s="37"/>
      <c r="E96" s="37"/>
      <c r="F96" s="37"/>
      <c r="G96" s="37"/>
      <c r="H96" s="37"/>
      <c r="I96" s="37"/>
      <c r="J96" s="95">
        <f>J126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110</v>
      </c>
    </row>
    <row r="97" s="9" customFormat="1" ht="24.96" customHeight="1">
      <c r="A97" s="9"/>
      <c r="B97" s="140"/>
      <c r="C97" s="9"/>
      <c r="D97" s="141" t="s">
        <v>843</v>
      </c>
      <c r="E97" s="142"/>
      <c r="F97" s="142"/>
      <c r="G97" s="142"/>
      <c r="H97" s="142"/>
      <c r="I97" s="142"/>
      <c r="J97" s="143">
        <f>J127</f>
        <v>0</v>
      </c>
      <c r="K97" s="9"/>
      <c r="L97" s="14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4"/>
      <c r="C98" s="10"/>
      <c r="D98" s="145" t="s">
        <v>844</v>
      </c>
      <c r="E98" s="146"/>
      <c r="F98" s="146"/>
      <c r="G98" s="146"/>
      <c r="H98" s="146"/>
      <c r="I98" s="146"/>
      <c r="J98" s="147">
        <f>J128</f>
        <v>0</v>
      </c>
      <c r="K98" s="10"/>
      <c r="L98" s="14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4"/>
      <c r="C99" s="10"/>
      <c r="D99" s="145" t="s">
        <v>845</v>
      </c>
      <c r="E99" s="146"/>
      <c r="F99" s="146"/>
      <c r="G99" s="146"/>
      <c r="H99" s="146"/>
      <c r="I99" s="146"/>
      <c r="J99" s="147">
        <f>J130</f>
        <v>0</v>
      </c>
      <c r="K99" s="10"/>
      <c r="L99" s="14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44"/>
      <c r="C100" s="10"/>
      <c r="D100" s="145" t="s">
        <v>846</v>
      </c>
      <c r="E100" s="146"/>
      <c r="F100" s="146"/>
      <c r="G100" s="146"/>
      <c r="H100" s="146"/>
      <c r="I100" s="146"/>
      <c r="J100" s="147">
        <f>J132</f>
        <v>0</v>
      </c>
      <c r="K100" s="10"/>
      <c r="L100" s="14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44"/>
      <c r="C101" s="10"/>
      <c r="D101" s="145" t="s">
        <v>847</v>
      </c>
      <c r="E101" s="146"/>
      <c r="F101" s="146"/>
      <c r="G101" s="146"/>
      <c r="H101" s="146"/>
      <c r="I101" s="146"/>
      <c r="J101" s="147">
        <f>J134</f>
        <v>0</v>
      </c>
      <c r="K101" s="10"/>
      <c r="L101" s="14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44"/>
      <c r="C102" s="10"/>
      <c r="D102" s="145" t="s">
        <v>848</v>
      </c>
      <c r="E102" s="146"/>
      <c r="F102" s="146"/>
      <c r="G102" s="146"/>
      <c r="H102" s="146"/>
      <c r="I102" s="146"/>
      <c r="J102" s="147">
        <f>J136</f>
        <v>0</v>
      </c>
      <c r="K102" s="10"/>
      <c r="L102" s="14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44"/>
      <c r="C103" s="10"/>
      <c r="D103" s="145" t="s">
        <v>849</v>
      </c>
      <c r="E103" s="146"/>
      <c r="F103" s="146"/>
      <c r="G103" s="146"/>
      <c r="H103" s="146"/>
      <c r="I103" s="146"/>
      <c r="J103" s="147">
        <f>J138</f>
        <v>0</v>
      </c>
      <c r="K103" s="10"/>
      <c r="L103" s="14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44"/>
      <c r="C104" s="10"/>
      <c r="D104" s="145" t="s">
        <v>850</v>
      </c>
      <c r="E104" s="146"/>
      <c r="F104" s="146"/>
      <c r="G104" s="146"/>
      <c r="H104" s="146"/>
      <c r="I104" s="146"/>
      <c r="J104" s="147">
        <f>J140</f>
        <v>0</v>
      </c>
      <c r="K104" s="10"/>
      <c r="L104" s="14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44"/>
      <c r="C105" s="10"/>
      <c r="D105" s="145" t="s">
        <v>851</v>
      </c>
      <c r="E105" s="146"/>
      <c r="F105" s="146"/>
      <c r="G105" s="146"/>
      <c r="H105" s="146"/>
      <c r="I105" s="146"/>
      <c r="J105" s="147">
        <f>J142</f>
        <v>0</v>
      </c>
      <c r="K105" s="10"/>
      <c r="L105" s="14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44"/>
      <c r="C106" s="10"/>
      <c r="D106" s="145" t="s">
        <v>852</v>
      </c>
      <c r="E106" s="146"/>
      <c r="F106" s="146"/>
      <c r="G106" s="146"/>
      <c r="H106" s="146"/>
      <c r="I106" s="146"/>
      <c r="J106" s="147">
        <f>J144</f>
        <v>0</v>
      </c>
      <c r="K106" s="10"/>
      <c r="L106" s="14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2" customFormat="1" ht="21.84" customHeight="1">
      <c r="A107" s="37"/>
      <c r="B107" s="38"/>
      <c r="C107" s="37"/>
      <c r="D107" s="37"/>
      <c r="E107" s="37"/>
      <c r="F107" s="37"/>
      <c r="G107" s="37"/>
      <c r="H107" s="37"/>
      <c r="I107" s="37"/>
      <c r="J107" s="37"/>
      <c r="K107" s="37"/>
      <c r="L107" s="54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6.96" customHeight="1">
      <c r="A108" s="37"/>
      <c r="B108" s="59"/>
      <c r="C108" s="60"/>
      <c r="D108" s="60"/>
      <c r="E108" s="60"/>
      <c r="F108" s="60"/>
      <c r="G108" s="60"/>
      <c r="H108" s="60"/>
      <c r="I108" s="60"/>
      <c r="J108" s="60"/>
      <c r="K108" s="60"/>
      <c r="L108" s="54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12" s="2" customFormat="1" ht="6.96" customHeight="1">
      <c r="A112" s="37"/>
      <c r="B112" s="61"/>
      <c r="C112" s="62"/>
      <c r="D112" s="62"/>
      <c r="E112" s="62"/>
      <c r="F112" s="62"/>
      <c r="G112" s="62"/>
      <c r="H112" s="62"/>
      <c r="I112" s="62"/>
      <c r="J112" s="62"/>
      <c r="K112" s="62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24.96" customHeight="1">
      <c r="A113" s="37"/>
      <c r="B113" s="38"/>
      <c r="C113" s="22" t="s">
        <v>129</v>
      </c>
      <c r="D113" s="37"/>
      <c r="E113" s="37"/>
      <c r="F113" s="37"/>
      <c r="G113" s="37"/>
      <c r="H113" s="37"/>
      <c r="I113" s="37"/>
      <c r="J113" s="37"/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6.96" customHeight="1">
      <c r="A114" s="37"/>
      <c r="B114" s="38"/>
      <c r="C114" s="37"/>
      <c r="D114" s="37"/>
      <c r="E114" s="37"/>
      <c r="F114" s="37"/>
      <c r="G114" s="37"/>
      <c r="H114" s="37"/>
      <c r="I114" s="37"/>
      <c r="J114" s="37"/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2" customHeight="1">
      <c r="A115" s="37"/>
      <c r="B115" s="38"/>
      <c r="C115" s="31" t="s">
        <v>17</v>
      </c>
      <c r="D115" s="37"/>
      <c r="E115" s="37"/>
      <c r="F115" s="37"/>
      <c r="G115" s="37"/>
      <c r="H115" s="37"/>
      <c r="I115" s="37"/>
      <c r="J115" s="37"/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6.5" customHeight="1">
      <c r="A116" s="37"/>
      <c r="B116" s="38"/>
      <c r="C116" s="37"/>
      <c r="D116" s="37"/>
      <c r="E116" s="121" t="str">
        <f>E7</f>
        <v>Stavební úpravy soc. zázemí UHK, fak.informatiky a managementu</v>
      </c>
      <c r="F116" s="31"/>
      <c r="G116" s="31"/>
      <c r="H116" s="31"/>
      <c r="I116" s="37"/>
      <c r="J116" s="37"/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2" customHeight="1">
      <c r="A117" s="37"/>
      <c r="B117" s="38"/>
      <c r="C117" s="31" t="s">
        <v>104</v>
      </c>
      <c r="D117" s="37"/>
      <c r="E117" s="37"/>
      <c r="F117" s="37"/>
      <c r="G117" s="37"/>
      <c r="H117" s="37"/>
      <c r="I117" s="37"/>
      <c r="J117" s="37"/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6.5" customHeight="1">
      <c r="A118" s="37"/>
      <c r="B118" s="38"/>
      <c r="C118" s="37"/>
      <c r="D118" s="37"/>
      <c r="E118" s="66" t="str">
        <f>E9</f>
        <v>2 - Vedlejší náklady</v>
      </c>
      <c r="F118" s="37"/>
      <c r="G118" s="37"/>
      <c r="H118" s="37"/>
      <c r="I118" s="37"/>
      <c r="J118" s="37"/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6.96" customHeight="1">
      <c r="A119" s="37"/>
      <c r="B119" s="38"/>
      <c r="C119" s="37"/>
      <c r="D119" s="37"/>
      <c r="E119" s="37"/>
      <c r="F119" s="37"/>
      <c r="G119" s="37"/>
      <c r="H119" s="37"/>
      <c r="I119" s="37"/>
      <c r="J119" s="37"/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12" customHeight="1">
      <c r="A120" s="37"/>
      <c r="B120" s="38"/>
      <c r="C120" s="31" t="s">
        <v>21</v>
      </c>
      <c r="D120" s="37"/>
      <c r="E120" s="37"/>
      <c r="F120" s="26" t="str">
        <f>F12</f>
        <v>Hradec Králové</v>
      </c>
      <c r="G120" s="37"/>
      <c r="H120" s="37"/>
      <c r="I120" s="31" t="s">
        <v>23</v>
      </c>
      <c r="J120" s="68" t="str">
        <f>IF(J12="","",J12)</f>
        <v>1. 11. 2021</v>
      </c>
      <c r="K120" s="37"/>
      <c r="L120" s="54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6.96" customHeight="1">
      <c r="A121" s="37"/>
      <c r="B121" s="38"/>
      <c r="C121" s="37"/>
      <c r="D121" s="37"/>
      <c r="E121" s="37"/>
      <c r="F121" s="37"/>
      <c r="G121" s="37"/>
      <c r="H121" s="37"/>
      <c r="I121" s="37"/>
      <c r="J121" s="37"/>
      <c r="K121" s="37"/>
      <c r="L121" s="54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40.05" customHeight="1">
      <c r="A122" s="37"/>
      <c r="B122" s="38"/>
      <c r="C122" s="31" t="s">
        <v>25</v>
      </c>
      <c r="D122" s="37"/>
      <c r="E122" s="37"/>
      <c r="F122" s="26" t="str">
        <f>E15</f>
        <v>UHK- Hradecká 1249/6, 500 03 Hradec Králové</v>
      </c>
      <c r="G122" s="37"/>
      <c r="H122" s="37"/>
      <c r="I122" s="31" t="s">
        <v>31</v>
      </c>
      <c r="J122" s="35" t="str">
        <f>E21</f>
        <v>Gebas atelier architects, Hradec Králové</v>
      </c>
      <c r="K122" s="37"/>
      <c r="L122" s="54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15.15" customHeight="1">
      <c r="A123" s="37"/>
      <c r="B123" s="38"/>
      <c r="C123" s="31" t="s">
        <v>29</v>
      </c>
      <c r="D123" s="37"/>
      <c r="E123" s="37"/>
      <c r="F123" s="26" t="str">
        <f>IF(E18="","",E18)</f>
        <v>Vyplň údaj</v>
      </c>
      <c r="G123" s="37"/>
      <c r="H123" s="37"/>
      <c r="I123" s="31" t="s">
        <v>34</v>
      </c>
      <c r="J123" s="35" t="str">
        <f>E24</f>
        <v>ing. V. Švehla</v>
      </c>
      <c r="K123" s="37"/>
      <c r="L123" s="54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2" customFormat="1" ht="10.32" customHeight="1">
      <c r="A124" s="37"/>
      <c r="B124" s="38"/>
      <c r="C124" s="37"/>
      <c r="D124" s="37"/>
      <c r="E124" s="37"/>
      <c r="F124" s="37"/>
      <c r="G124" s="37"/>
      <c r="H124" s="37"/>
      <c r="I124" s="37"/>
      <c r="J124" s="37"/>
      <c r="K124" s="37"/>
      <c r="L124" s="54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="11" customFormat="1" ht="29.28" customHeight="1">
      <c r="A125" s="148"/>
      <c r="B125" s="149"/>
      <c r="C125" s="150" t="s">
        <v>130</v>
      </c>
      <c r="D125" s="151" t="s">
        <v>62</v>
      </c>
      <c r="E125" s="151" t="s">
        <v>58</v>
      </c>
      <c r="F125" s="151" t="s">
        <v>59</v>
      </c>
      <c r="G125" s="151" t="s">
        <v>131</v>
      </c>
      <c r="H125" s="151" t="s">
        <v>132</v>
      </c>
      <c r="I125" s="151" t="s">
        <v>133</v>
      </c>
      <c r="J125" s="151" t="s">
        <v>108</v>
      </c>
      <c r="K125" s="152" t="s">
        <v>134</v>
      </c>
      <c r="L125" s="153"/>
      <c r="M125" s="85" t="s">
        <v>1</v>
      </c>
      <c r="N125" s="86" t="s">
        <v>41</v>
      </c>
      <c r="O125" s="86" t="s">
        <v>135</v>
      </c>
      <c r="P125" s="86" t="s">
        <v>136</v>
      </c>
      <c r="Q125" s="86" t="s">
        <v>137</v>
      </c>
      <c r="R125" s="86" t="s">
        <v>138</v>
      </c>
      <c r="S125" s="86" t="s">
        <v>139</v>
      </c>
      <c r="T125" s="87" t="s">
        <v>140</v>
      </c>
      <c r="U125" s="148"/>
      <c r="V125" s="148"/>
      <c r="W125" s="148"/>
      <c r="X125" s="148"/>
      <c r="Y125" s="148"/>
      <c r="Z125" s="148"/>
      <c r="AA125" s="148"/>
      <c r="AB125" s="148"/>
      <c r="AC125" s="148"/>
      <c r="AD125" s="148"/>
      <c r="AE125" s="148"/>
    </row>
    <row r="126" s="2" customFormat="1" ht="22.8" customHeight="1">
      <c r="A126" s="37"/>
      <c r="B126" s="38"/>
      <c r="C126" s="92" t="s">
        <v>141</v>
      </c>
      <c r="D126" s="37"/>
      <c r="E126" s="37"/>
      <c r="F126" s="37"/>
      <c r="G126" s="37"/>
      <c r="H126" s="37"/>
      <c r="I126" s="37"/>
      <c r="J126" s="154">
        <f>BK126</f>
        <v>0</v>
      </c>
      <c r="K126" s="37"/>
      <c r="L126" s="38"/>
      <c r="M126" s="88"/>
      <c r="N126" s="72"/>
      <c r="O126" s="89"/>
      <c r="P126" s="155">
        <f>P127</f>
        <v>0</v>
      </c>
      <c r="Q126" s="89"/>
      <c r="R126" s="155">
        <f>R127</f>
        <v>0</v>
      </c>
      <c r="S126" s="89"/>
      <c r="T126" s="156">
        <f>T127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8" t="s">
        <v>76</v>
      </c>
      <c r="AU126" s="18" t="s">
        <v>110</v>
      </c>
      <c r="BK126" s="157">
        <f>BK127</f>
        <v>0</v>
      </c>
    </row>
    <row r="127" s="12" customFormat="1" ht="25.92" customHeight="1">
      <c r="A127" s="12"/>
      <c r="B127" s="158"/>
      <c r="C127" s="12"/>
      <c r="D127" s="159" t="s">
        <v>76</v>
      </c>
      <c r="E127" s="160" t="s">
        <v>853</v>
      </c>
      <c r="F127" s="160" t="s">
        <v>854</v>
      </c>
      <c r="G127" s="12"/>
      <c r="H127" s="12"/>
      <c r="I127" s="161"/>
      <c r="J127" s="162">
        <f>BK127</f>
        <v>0</v>
      </c>
      <c r="K127" s="12"/>
      <c r="L127" s="158"/>
      <c r="M127" s="163"/>
      <c r="N127" s="164"/>
      <c r="O127" s="164"/>
      <c r="P127" s="165">
        <f>P128+P130+P132+P134+P136+P138+P140+P142+P144</f>
        <v>0</v>
      </c>
      <c r="Q127" s="164"/>
      <c r="R127" s="165">
        <f>R128+R130+R132+R134+R136+R138+R140+R142+R144</f>
        <v>0</v>
      </c>
      <c r="S127" s="164"/>
      <c r="T127" s="166">
        <f>T128+T130+T132+T134+T136+T138+T140+T142+T144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59" t="s">
        <v>168</v>
      </c>
      <c r="AT127" s="167" t="s">
        <v>76</v>
      </c>
      <c r="AU127" s="167" t="s">
        <v>77</v>
      </c>
      <c r="AY127" s="159" t="s">
        <v>144</v>
      </c>
      <c r="BK127" s="168">
        <f>BK128+BK130+BK132+BK134+BK136+BK138+BK140+BK142+BK144</f>
        <v>0</v>
      </c>
    </row>
    <row r="128" s="12" customFormat="1" ht="22.8" customHeight="1">
      <c r="A128" s="12"/>
      <c r="B128" s="158"/>
      <c r="C128" s="12"/>
      <c r="D128" s="159" t="s">
        <v>76</v>
      </c>
      <c r="E128" s="169" t="s">
        <v>855</v>
      </c>
      <c r="F128" s="169" t="s">
        <v>856</v>
      </c>
      <c r="G128" s="12"/>
      <c r="H128" s="12"/>
      <c r="I128" s="161"/>
      <c r="J128" s="170">
        <f>BK128</f>
        <v>0</v>
      </c>
      <c r="K128" s="12"/>
      <c r="L128" s="158"/>
      <c r="M128" s="163"/>
      <c r="N128" s="164"/>
      <c r="O128" s="164"/>
      <c r="P128" s="165">
        <f>P129</f>
        <v>0</v>
      </c>
      <c r="Q128" s="164"/>
      <c r="R128" s="165">
        <f>R129</f>
        <v>0</v>
      </c>
      <c r="S128" s="164"/>
      <c r="T128" s="166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59" t="s">
        <v>168</v>
      </c>
      <c r="AT128" s="167" t="s">
        <v>76</v>
      </c>
      <c r="AU128" s="167" t="s">
        <v>8</v>
      </c>
      <c r="AY128" s="159" t="s">
        <v>144</v>
      </c>
      <c r="BK128" s="168">
        <f>BK129</f>
        <v>0</v>
      </c>
    </row>
    <row r="129" s="2" customFormat="1" ht="16.5" customHeight="1">
      <c r="A129" s="37"/>
      <c r="B129" s="171"/>
      <c r="C129" s="172" t="s">
        <v>8</v>
      </c>
      <c r="D129" s="172" t="s">
        <v>147</v>
      </c>
      <c r="E129" s="173" t="s">
        <v>857</v>
      </c>
      <c r="F129" s="174" t="s">
        <v>856</v>
      </c>
      <c r="G129" s="175" t="s">
        <v>858</v>
      </c>
      <c r="H129" s="176">
        <v>1</v>
      </c>
      <c r="I129" s="177"/>
      <c r="J129" s="178">
        <f>ROUND(I129*H129,0)</f>
        <v>0</v>
      </c>
      <c r="K129" s="174" t="s">
        <v>151</v>
      </c>
      <c r="L129" s="38"/>
      <c r="M129" s="179" t="s">
        <v>1</v>
      </c>
      <c r="N129" s="180" t="s">
        <v>42</v>
      </c>
      <c r="O129" s="76"/>
      <c r="P129" s="181">
        <f>O129*H129</f>
        <v>0</v>
      </c>
      <c r="Q129" s="181">
        <v>0</v>
      </c>
      <c r="R129" s="181">
        <f>Q129*H129</f>
        <v>0</v>
      </c>
      <c r="S129" s="181">
        <v>0</v>
      </c>
      <c r="T129" s="182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83" t="s">
        <v>859</v>
      </c>
      <c r="AT129" s="183" t="s">
        <v>147</v>
      </c>
      <c r="AU129" s="183" t="s">
        <v>86</v>
      </c>
      <c r="AY129" s="18" t="s">
        <v>144</v>
      </c>
      <c r="BE129" s="184">
        <f>IF(N129="základní",J129,0)</f>
        <v>0</v>
      </c>
      <c r="BF129" s="184">
        <f>IF(N129="snížená",J129,0)</f>
        <v>0</v>
      </c>
      <c r="BG129" s="184">
        <f>IF(N129="zákl. přenesená",J129,0)</f>
        <v>0</v>
      </c>
      <c r="BH129" s="184">
        <f>IF(N129="sníž. přenesená",J129,0)</f>
        <v>0</v>
      </c>
      <c r="BI129" s="184">
        <f>IF(N129="nulová",J129,0)</f>
        <v>0</v>
      </c>
      <c r="BJ129" s="18" t="s">
        <v>8</v>
      </c>
      <c r="BK129" s="184">
        <f>ROUND(I129*H129,0)</f>
        <v>0</v>
      </c>
      <c r="BL129" s="18" t="s">
        <v>859</v>
      </c>
      <c r="BM129" s="183" t="s">
        <v>860</v>
      </c>
    </row>
    <row r="130" s="12" customFormat="1" ht="22.8" customHeight="1">
      <c r="A130" s="12"/>
      <c r="B130" s="158"/>
      <c r="C130" s="12"/>
      <c r="D130" s="159" t="s">
        <v>76</v>
      </c>
      <c r="E130" s="169" t="s">
        <v>861</v>
      </c>
      <c r="F130" s="169" t="s">
        <v>862</v>
      </c>
      <c r="G130" s="12"/>
      <c r="H130" s="12"/>
      <c r="I130" s="161"/>
      <c r="J130" s="170">
        <f>BK130</f>
        <v>0</v>
      </c>
      <c r="K130" s="12"/>
      <c r="L130" s="158"/>
      <c r="M130" s="163"/>
      <c r="N130" s="164"/>
      <c r="O130" s="164"/>
      <c r="P130" s="165">
        <f>P131</f>
        <v>0</v>
      </c>
      <c r="Q130" s="164"/>
      <c r="R130" s="165">
        <f>R131</f>
        <v>0</v>
      </c>
      <c r="S130" s="164"/>
      <c r="T130" s="166">
        <f>T131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59" t="s">
        <v>168</v>
      </c>
      <c r="AT130" s="167" t="s">
        <v>76</v>
      </c>
      <c r="AU130" s="167" t="s">
        <v>8</v>
      </c>
      <c r="AY130" s="159" t="s">
        <v>144</v>
      </c>
      <c r="BK130" s="168">
        <f>BK131</f>
        <v>0</v>
      </c>
    </row>
    <row r="131" s="2" customFormat="1" ht="16.5" customHeight="1">
      <c r="A131" s="37"/>
      <c r="B131" s="171"/>
      <c r="C131" s="172" t="s">
        <v>86</v>
      </c>
      <c r="D131" s="172" t="s">
        <v>147</v>
      </c>
      <c r="E131" s="173" t="s">
        <v>863</v>
      </c>
      <c r="F131" s="174" t="s">
        <v>862</v>
      </c>
      <c r="G131" s="175" t="s">
        <v>858</v>
      </c>
      <c r="H131" s="176">
        <v>1</v>
      </c>
      <c r="I131" s="177"/>
      <c r="J131" s="178">
        <f>ROUND(I131*H131,0)</f>
        <v>0</v>
      </c>
      <c r="K131" s="174" t="s">
        <v>151</v>
      </c>
      <c r="L131" s="38"/>
      <c r="M131" s="179" t="s">
        <v>1</v>
      </c>
      <c r="N131" s="180" t="s">
        <v>42</v>
      </c>
      <c r="O131" s="76"/>
      <c r="P131" s="181">
        <f>O131*H131</f>
        <v>0</v>
      </c>
      <c r="Q131" s="181">
        <v>0</v>
      </c>
      <c r="R131" s="181">
        <f>Q131*H131</f>
        <v>0</v>
      </c>
      <c r="S131" s="181">
        <v>0</v>
      </c>
      <c r="T131" s="182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83" t="s">
        <v>859</v>
      </c>
      <c r="AT131" s="183" t="s">
        <v>147</v>
      </c>
      <c r="AU131" s="183" t="s">
        <v>86</v>
      </c>
      <c r="AY131" s="18" t="s">
        <v>144</v>
      </c>
      <c r="BE131" s="184">
        <f>IF(N131="základní",J131,0)</f>
        <v>0</v>
      </c>
      <c r="BF131" s="184">
        <f>IF(N131="snížená",J131,0)</f>
        <v>0</v>
      </c>
      <c r="BG131" s="184">
        <f>IF(N131="zákl. přenesená",J131,0)</f>
        <v>0</v>
      </c>
      <c r="BH131" s="184">
        <f>IF(N131="sníž. přenesená",J131,0)</f>
        <v>0</v>
      </c>
      <c r="BI131" s="184">
        <f>IF(N131="nulová",J131,0)</f>
        <v>0</v>
      </c>
      <c r="BJ131" s="18" t="s">
        <v>8</v>
      </c>
      <c r="BK131" s="184">
        <f>ROUND(I131*H131,0)</f>
        <v>0</v>
      </c>
      <c r="BL131" s="18" t="s">
        <v>859</v>
      </c>
      <c r="BM131" s="183" t="s">
        <v>864</v>
      </c>
    </row>
    <row r="132" s="12" customFormat="1" ht="22.8" customHeight="1">
      <c r="A132" s="12"/>
      <c r="B132" s="158"/>
      <c r="C132" s="12"/>
      <c r="D132" s="159" t="s">
        <v>76</v>
      </c>
      <c r="E132" s="169" t="s">
        <v>865</v>
      </c>
      <c r="F132" s="169" t="s">
        <v>866</v>
      </c>
      <c r="G132" s="12"/>
      <c r="H132" s="12"/>
      <c r="I132" s="161"/>
      <c r="J132" s="170">
        <f>BK132</f>
        <v>0</v>
      </c>
      <c r="K132" s="12"/>
      <c r="L132" s="158"/>
      <c r="M132" s="163"/>
      <c r="N132" s="164"/>
      <c r="O132" s="164"/>
      <c r="P132" s="165">
        <f>P133</f>
        <v>0</v>
      </c>
      <c r="Q132" s="164"/>
      <c r="R132" s="165">
        <f>R133</f>
        <v>0</v>
      </c>
      <c r="S132" s="164"/>
      <c r="T132" s="166">
        <f>T133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59" t="s">
        <v>168</v>
      </c>
      <c r="AT132" s="167" t="s">
        <v>76</v>
      </c>
      <c r="AU132" s="167" t="s">
        <v>8</v>
      </c>
      <c r="AY132" s="159" t="s">
        <v>144</v>
      </c>
      <c r="BK132" s="168">
        <f>BK133</f>
        <v>0</v>
      </c>
    </row>
    <row r="133" s="2" customFormat="1" ht="16.5" customHeight="1">
      <c r="A133" s="37"/>
      <c r="B133" s="171"/>
      <c r="C133" s="172" t="s">
        <v>145</v>
      </c>
      <c r="D133" s="172" t="s">
        <v>147</v>
      </c>
      <c r="E133" s="173" t="s">
        <v>867</v>
      </c>
      <c r="F133" s="174" t="s">
        <v>866</v>
      </c>
      <c r="G133" s="175" t="s">
        <v>858</v>
      </c>
      <c r="H133" s="176">
        <v>1</v>
      </c>
      <c r="I133" s="177"/>
      <c r="J133" s="178">
        <f>ROUND(I133*H133,0)</f>
        <v>0</v>
      </c>
      <c r="K133" s="174" t="s">
        <v>151</v>
      </c>
      <c r="L133" s="38"/>
      <c r="M133" s="179" t="s">
        <v>1</v>
      </c>
      <c r="N133" s="180" t="s">
        <v>42</v>
      </c>
      <c r="O133" s="76"/>
      <c r="P133" s="181">
        <f>O133*H133</f>
        <v>0</v>
      </c>
      <c r="Q133" s="181">
        <v>0</v>
      </c>
      <c r="R133" s="181">
        <f>Q133*H133</f>
        <v>0</v>
      </c>
      <c r="S133" s="181">
        <v>0</v>
      </c>
      <c r="T133" s="182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83" t="s">
        <v>859</v>
      </c>
      <c r="AT133" s="183" t="s">
        <v>147</v>
      </c>
      <c r="AU133" s="183" t="s">
        <v>86</v>
      </c>
      <c r="AY133" s="18" t="s">
        <v>144</v>
      </c>
      <c r="BE133" s="184">
        <f>IF(N133="základní",J133,0)</f>
        <v>0</v>
      </c>
      <c r="BF133" s="184">
        <f>IF(N133="snížená",J133,0)</f>
        <v>0</v>
      </c>
      <c r="BG133" s="184">
        <f>IF(N133="zákl. přenesená",J133,0)</f>
        <v>0</v>
      </c>
      <c r="BH133" s="184">
        <f>IF(N133="sníž. přenesená",J133,0)</f>
        <v>0</v>
      </c>
      <c r="BI133" s="184">
        <f>IF(N133="nulová",J133,0)</f>
        <v>0</v>
      </c>
      <c r="BJ133" s="18" t="s">
        <v>8</v>
      </c>
      <c r="BK133" s="184">
        <f>ROUND(I133*H133,0)</f>
        <v>0</v>
      </c>
      <c r="BL133" s="18" t="s">
        <v>859</v>
      </c>
      <c r="BM133" s="183" t="s">
        <v>868</v>
      </c>
    </row>
    <row r="134" s="12" customFormat="1" ht="22.8" customHeight="1">
      <c r="A134" s="12"/>
      <c r="B134" s="158"/>
      <c r="C134" s="12"/>
      <c r="D134" s="159" t="s">
        <v>76</v>
      </c>
      <c r="E134" s="169" t="s">
        <v>869</v>
      </c>
      <c r="F134" s="169" t="s">
        <v>870</v>
      </c>
      <c r="G134" s="12"/>
      <c r="H134" s="12"/>
      <c r="I134" s="161"/>
      <c r="J134" s="170">
        <f>BK134</f>
        <v>0</v>
      </c>
      <c r="K134" s="12"/>
      <c r="L134" s="158"/>
      <c r="M134" s="163"/>
      <c r="N134" s="164"/>
      <c r="O134" s="164"/>
      <c r="P134" s="165">
        <f>P135</f>
        <v>0</v>
      </c>
      <c r="Q134" s="164"/>
      <c r="R134" s="165">
        <f>R135</f>
        <v>0</v>
      </c>
      <c r="S134" s="164"/>
      <c r="T134" s="166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59" t="s">
        <v>168</v>
      </c>
      <c r="AT134" s="167" t="s">
        <v>76</v>
      </c>
      <c r="AU134" s="167" t="s">
        <v>8</v>
      </c>
      <c r="AY134" s="159" t="s">
        <v>144</v>
      </c>
      <c r="BK134" s="168">
        <f>BK135</f>
        <v>0</v>
      </c>
    </row>
    <row r="135" s="2" customFormat="1" ht="16.5" customHeight="1">
      <c r="A135" s="37"/>
      <c r="B135" s="171"/>
      <c r="C135" s="172" t="s">
        <v>152</v>
      </c>
      <c r="D135" s="172" t="s">
        <v>147</v>
      </c>
      <c r="E135" s="173" t="s">
        <v>871</v>
      </c>
      <c r="F135" s="174" t="s">
        <v>870</v>
      </c>
      <c r="G135" s="175" t="s">
        <v>858</v>
      </c>
      <c r="H135" s="176">
        <v>1</v>
      </c>
      <c r="I135" s="177"/>
      <c r="J135" s="178">
        <f>ROUND(I135*H135,0)</f>
        <v>0</v>
      </c>
      <c r="K135" s="174" t="s">
        <v>151</v>
      </c>
      <c r="L135" s="38"/>
      <c r="M135" s="179" t="s">
        <v>1</v>
      </c>
      <c r="N135" s="180" t="s">
        <v>42</v>
      </c>
      <c r="O135" s="76"/>
      <c r="P135" s="181">
        <f>O135*H135</f>
        <v>0</v>
      </c>
      <c r="Q135" s="181">
        <v>0</v>
      </c>
      <c r="R135" s="181">
        <f>Q135*H135</f>
        <v>0</v>
      </c>
      <c r="S135" s="181">
        <v>0</v>
      </c>
      <c r="T135" s="182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83" t="s">
        <v>859</v>
      </c>
      <c r="AT135" s="183" t="s">
        <v>147</v>
      </c>
      <c r="AU135" s="183" t="s">
        <v>86</v>
      </c>
      <c r="AY135" s="18" t="s">
        <v>144</v>
      </c>
      <c r="BE135" s="184">
        <f>IF(N135="základní",J135,0)</f>
        <v>0</v>
      </c>
      <c r="BF135" s="184">
        <f>IF(N135="snížená",J135,0)</f>
        <v>0</v>
      </c>
      <c r="BG135" s="184">
        <f>IF(N135="zákl. přenesená",J135,0)</f>
        <v>0</v>
      </c>
      <c r="BH135" s="184">
        <f>IF(N135="sníž. přenesená",J135,0)</f>
        <v>0</v>
      </c>
      <c r="BI135" s="184">
        <f>IF(N135="nulová",J135,0)</f>
        <v>0</v>
      </c>
      <c r="BJ135" s="18" t="s">
        <v>8</v>
      </c>
      <c r="BK135" s="184">
        <f>ROUND(I135*H135,0)</f>
        <v>0</v>
      </c>
      <c r="BL135" s="18" t="s">
        <v>859</v>
      </c>
      <c r="BM135" s="183" t="s">
        <v>872</v>
      </c>
    </row>
    <row r="136" s="12" customFormat="1" ht="22.8" customHeight="1">
      <c r="A136" s="12"/>
      <c r="B136" s="158"/>
      <c r="C136" s="12"/>
      <c r="D136" s="159" t="s">
        <v>76</v>
      </c>
      <c r="E136" s="169" t="s">
        <v>873</v>
      </c>
      <c r="F136" s="169" t="s">
        <v>874</v>
      </c>
      <c r="G136" s="12"/>
      <c r="H136" s="12"/>
      <c r="I136" s="161"/>
      <c r="J136" s="170">
        <f>BK136</f>
        <v>0</v>
      </c>
      <c r="K136" s="12"/>
      <c r="L136" s="158"/>
      <c r="M136" s="163"/>
      <c r="N136" s="164"/>
      <c r="O136" s="164"/>
      <c r="P136" s="165">
        <f>P137</f>
        <v>0</v>
      </c>
      <c r="Q136" s="164"/>
      <c r="R136" s="165">
        <f>R137</f>
        <v>0</v>
      </c>
      <c r="S136" s="164"/>
      <c r="T136" s="166">
        <f>T137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159" t="s">
        <v>168</v>
      </c>
      <c r="AT136" s="167" t="s">
        <v>76</v>
      </c>
      <c r="AU136" s="167" t="s">
        <v>8</v>
      </c>
      <c r="AY136" s="159" t="s">
        <v>144</v>
      </c>
      <c r="BK136" s="168">
        <f>BK137</f>
        <v>0</v>
      </c>
    </row>
    <row r="137" s="2" customFormat="1" ht="16.5" customHeight="1">
      <c r="A137" s="37"/>
      <c r="B137" s="171"/>
      <c r="C137" s="172" t="s">
        <v>168</v>
      </c>
      <c r="D137" s="172" t="s">
        <v>147</v>
      </c>
      <c r="E137" s="173" t="s">
        <v>875</v>
      </c>
      <c r="F137" s="174" t="s">
        <v>874</v>
      </c>
      <c r="G137" s="175" t="s">
        <v>858</v>
      </c>
      <c r="H137" s="176">
        <v>1</v>
      </c>
      <c r="I137" s="177"/>
      <c r="J137" s="178">
        <f>ROUND(I137*H137,0)</f>
        <v>0</v>
      </c>
      <c r="K137" s="174" t="s">
        <v>151</v>
      </c>
      <c r="L137" s="38"/>
      <c r="M137" s="179" t="s">
        <v>1</v>
      </c>
      <c r="N137" s="180" t="s">
        <v>42</v>
      </c>
      <c r="O137" s="76"/>
      <c r="P137" s="181">
        <f>O137*H137</f>
        <v>0</v>
      </c>
      <c r="Q137" s="181">
        <v>0</v>
      </c>
      <c r="R137" s="181">
        <f>Q137*H137</f>
        <v>0</v>
      </c>
      <c r="S137" s="181">
        <v>0</v>
      </c>
      <c r="T137" s="182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83" t="s">
        <v>859</v>
      </c>
      <c r="AT137" s="183" t="s">
        <v>147</v>
      </c>
      <c r="AU137" s="183" t="s">
        <v>86</v>
      </c>
      <c r="AY137" s="18" t="s">
        <v>144</v>
      </c>
      <c r="BE137" s="184">
        <f>IF(N137="základní",J137,0)</f>
        <v>0</v>
      </c>
      <c r="BF137" s="184">
        <f>IF(N137="snížená",J137,0)</f>
        <v>0</v>
      </c>
      <c r="BG137" s="184">
        <f>IF(N137="zákl. přenesená",J137,0)</f>
        <v>0</v>
      </c>
      <c r="BH137" s="184">
        <f>IF(N137="sníž. přenesená",J137,0)</f>
        <v>0</v>
      </c>
      <c r="BI137" s="184">
        <f>IF(N137="nulová",J137,0)</f>
        <v>0</v>
      </c>
      <c r="BJ137" s="18" t="s">
        <v>8</v>
      </c>
      <c r="BK137" s="184">
        <f>ROUND(I137*H137,0)</f>
        <v>0</v>
      </c>
      <c r="BL137" s="18" t="s">
        <v>859</v>
      </c>
      <c r="BM137" s="183" t="s">
        <v>876</v>
      </c>
    </row>
    <row r="138" s="12" customFormat="1" ht="22.8" customHeight="1">
      <c r="A138" s="12"/>
      <c r="B138" s="158"/>
      <c r="C138" s="12"/>
      <c r="D138" s="159" t="s">
        <v>76</v>
      </c>
      <c r="E138" s="169" t="s">
        <v>877</v>
      </c>
      <c r="F138" s="169" t="s">
        <v>878</v>
      </c>
      <c r="G138" s="12"/>
      <c r="H138" s="12"/>
      <c r="I138" s="161"/>
      <c r="J138" s="170">
        <f>BK138</f>
        <v>0</v>
      </c>
      <c r="K138" s="12"/>
      <c r="L138" s="158"/>
      <c r="M138" s="163"/>
      <c r="N138" s="164"/>
      <c r="O138" s="164"/>
      <c r="P138" s="165">
        <f>P139</f>
        <v>0</v>
      </c>
      <c r="Q138" s="164"/>
      <c r="R138" s="165">
        <f>R139</f>
        <v>0</v>
      </c>
      <c r="S138" s="164"/>
      <c r="T138" s="166">
        <f>T139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159" t="s">
        <v>168</v>
      </c>
      <c r="AT138" s="167" t="s">
        <v>76</v>
      </c>
      <c r="AU138" s="167" t="s">
        <v>8</v>
      </c>
      <c r="AY138" s="159" t="s">
        <v>144</v>
      </c>
      <c r="BK138" s="168">
        <f>BK139</f>
        <v>0</v>
      </c>
    </row>
    <row r="139" s="2" customFormat="1" ht="16.5" customHeight="1">
      <c r="A139" s="37"/>
      <c r="B139" s="171"/>
      <c r="C139" s="172" t="s">
        <v>156</v>
      </c>
      <c r="D139" s="172" t="s">
        <v>147</v>
      </c>
      <c r="E139" s="173" t="s">
        <v>879</v>
      </c>
      <c r="F139" s="174" t="s">
        <v>878</v>
      </c>
      <c r="G139" s="175" t="s">
        <v>858</v>
      </c>
      <c r="H139" s="176">
        <v>1</v>
      </c>
      <c r="I139" s="177"/>
      <c r="J139" s="178">
        <f>ROUND(I139*H139,0)</f>
        <v>0</v>
      </c>
      <c r="K139" s="174" t="s">
        <v>151</v>
      </c>
      <c r="L139" s="38"/>
      <c r="M139" s="179" t="s">
        <v>1</v>
      </c>
      <c r="N139" s="180" t="s">
        <v>42</v>
      </c>
      <c r="O139" s="76"/>
      <c r="P139" s="181">
        <f>O139*H139</f>
        <v>0</v>
      </c>
      <c r="Q139" s="181">
        <v>0</v>
      </c>
      <c r="R139" s="181">
        <f>Q139*H139</f>
        <v>0</v>
      </c>
      <c r="S139" s="181">
        <v>0</v>
      </c>
      <c r="T139" s="182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83" t="s">
        <v>859</v>
      </c>
      <c r="AT139" s="183" t="s">
        <v>147</v>
      </c>
      <c r="AU139" s="183" t="s">
        <v>86</v>
      </c>
      <c r="AY139" s="18" t="s">
        <v>144</v>
      </c>
      <c r="BE139" s="184">
        <f>IF(N139="základní",J139,0)</f>
        <v>0</v>
      </c>
      <c r="BF139" s="184">
        <f>IF(N139="snížená",J139,0)</f>
        <v>0</v>
      </c>
      <c r="BG139" s="184">
        <f>IF(N139="zákl. přenesená",J139,0)</f>
        <v>0</v>
      </c>
      <c r="BH139" s="184">
        <f>IF(N139="sníž. přenesená",J139,0)</f>
        <v>0</v>
      </c>
      <c r="BI139" s="184">
        <f>IF(N139="nulová",J139,0)</f>
        <v>0</v>
      </c>
      <c r="BJ139" s="18" t="s">
        <v>8</v>
      </c>
      <c r="BK139" s="184">
        <f>ROUND(I139*H139,0)</f>
        <v>0</v>
      </c>
      <c r="BL139" s="18" t="s">
        <v>859</v>
      </c>
      <c r="BM139" s="183" t="s">
        <v>880</v>
      </c>
    </row>
    <row r="140" s="12" customFormat="1" ht="22.8" customHeight="1">
      <c r="A140" s="12"/>
      <c r="B140" s="158"/>
      <c r="C140" s="12"/>
      <c r="D140" s="159" t="s">
        <v>76</v>
      </c>
      <c r="E140" s="169" t="s">
        <v>881</v>
      </c>
      <c r="F140" s="169" t="s">
        <v>882</v>
      </c>
      <c r="G140" s="12"/>
      <c r="H140" s="12"/>
      <c r="I140" s="161"/>
      <c r="J140" s="170">
        <f>BK140</f>
        <v>0</v>
      </c>
      <c r="K140" s="12"/>
      <c r="L140" s="158"/>
      <c r="M140" s="163"/>
      <c r="N140" s="164"/>
      <c r="O140" s="164"/>
      <c r="P140" s="165">
        <f>P141</f>
        <v>0</v>
      </c>
      <c r="Q140" s="164"/>
      <c r="R140" s="165">
        <f>R141</f>
        <v>0</v>
      </c>
      <c r="S140" s="164"/>
      <c r="T140" s="166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59" t="s">
        <v>168</v>
      </c>
      <c r="AT140" s="167" t="s">
        <v>76</v>
      </c>
      <c r="AU140" s="167" t="s">
        <v>8</v>
      </c>
      <c r="AY140" s="159" t="s">
        <v>144</v>
      </c>
      <c r="BK140" s="168">
        <f>BK141</f>
        <v>0</v>
      </c>
    </row>
    <row r="141" s="2" customFormat="1" ht="16.5" customHeight="1">
      <c r="A141" s="37"/>
      <c r="B141" s="171"/>
      <c r="C141" s="172" t="s">
        <v>175</v>
      </c>
      <c r="D141" s="172" t="s">
        <v>147</v>
      </c>
      <c r="E141" s="173" t="s">
        <v>883</v>
      </c>
      <c r="F141" s="174" t="s">
        <v>882</v>
      </c>
      <c r="G141" s="175" t="s">
        <v>858</v>
      </c>
      <c r="H141" s="176">
        <v>1</v>
      </c>
      <c r="I141" s="177"/>
      <c r="J141" s="178">
        <f>ROUND(I141*H141,0)</f>
        <v>0</v>
      </c>
      <c r="K141" s="174" t="s">
        <v>151</v>
      </c>
      <c r="L141" s="38"/>
      <c r="M141" s="179" t="s">
        <v>1</v>
      </c>
      <c r="N141" s="180" t="s">
        <v>42</v>
      </c>
      <c r="O141" s="76"/>
      <c r="P141" s="181">
        <f>O141*H141</f>
        <v>0</v>
      </c>
      <c r="Q141" s="181">
        <v>0</v>
      </c>
      <c r="R141" s="181">
        <f>Q141*H141</f>
        <v>0</v>
      </c>
      <c r="S141" s="181">
        <v>0</v>
      </c>
      <c r="T141" s="182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83" t="s">
        <v>859</v>
      </c>
      <c r="AT141" s="183" t="s">
        <v>147</v>
      </c>
      <c r="AU141" s="183" t="s">
        <v>86</v>
      </c>
      <c r="AY141" s="18" t="s">
        <v>144</v>
      </c>
      <c r="BE141" s="184">
        <f>IF(N141="základní",J141,0)</f>
        <v>0</v>
      </c>
      <c r="BF141" s="184">
        <f>IF(N141="snížená",J141,0)</f>
        <v>0</v>
      </c>
      <c r="BG141" s="184">
        <f>IF(N141="zákl. přenesená",J141,0)</f>
        <v>0</v>
      </c>
      <c r="BH141" s="184">
        <f>IF(N141="sníž. přenesená",J141,0)</f>
        <v>0</v>
      </c>
      <c r="BI141" s="184">
        <f>IF(N141="nulová",J141,0)</f>
        <v>0</v>
      </c>
      <c r="BJ141" s="18" t="s">
        <v>8</v>
      </c>
      <c r="BK141" s="184">
        <f>ROUND(I141*H141,0)</f>
        <v>0</v>
      </c>
      <c r="BL141" s="18" t="s">
        <v>859</v>
      </c>
      <c r="BM141" s="183" t="s">
        <v>884</v>
      </c>
    </row>
    <row r="142" s="12" customFormat="1" ht="22.8" customHeight="1">
      <c r="A142" s="12"/>
      <c r="B142" s="158"/>
      <c r="C142" s="12"/>
      <c r="D142" s="159" t="s">
        <v>76</v>
      </c>
      <c r="E142" s="169" t="s">
        <v>885</v>
      </c>
      <c r="F142" s="169" t="s">
        <v>886</v>
      </c>
      <c r="G142" s="12"/>
      <c r="H142" s="12"/>
      <c r="I142" s="161"/>
      <c r="J142" s="170">
        <f>BK142</f>
        <v>0</v>
      </c>
      <c r="K142" s="12"/>
      <c r="L142" s="158"/>
      <c r="M142" s="163"/>
      <c r="N142" s="164"/>
      <c r="O142" s="164"/>
      <c r="P142" s="165">
        <f>P143</f>
        <v>0</v>
      </c>
      <c r="Q142" s="164"/>
      <c r="R142" s="165">
        <f>R143</f>
        <v>0</v>
      </c>
      <c r="S142" s="164"/>
      <c r="T142" s="166">
        <f>T143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59" t="s">
        <v>168</v>
      </c>
      <c r="AT142" s="167" t="s">
        <v>76</v>
      </c>
      <c r="AU142" s="167" t="s">
        <v>8</v>
      </c>
      <c r="AY142" s="159" t="s">
        <v>144</v>
      </c>
      <c r="BK142" s="168">
        <f>BK143</f>
        <v>0</v>
      </c>
    </row>
    <row r="143" s="2" customFormat="1" ht="16.5" customHeight="1">
      <c r="A143" s="37"/>
      <c r="B143" s="171"/>
      <c r="C143" s="172" t="s">
        <v>167</v>
      </c>
      <c r="D143" s="172" t="s">
        <v>147</v>
      </c>
      <c r="E143" s="173" t="s">
        <v>887</v>
      </c>
      <c r="F143" s="174" t="s">
        <v>888</v>
      </c>
      <c r="G143" s="175" t="s">
        <v>858</v>
      </c>
      <c r="H143" s="176">
        <v>1</v>
      </c>
      <c r="I143" s="177"/>
      <c r="J143" s="178">
        <f>ROUND(I143*H143,0)</f>
        <v>0</v>
      </c>
      <c r="K143" s="174" t="s">
        <v>151</v>
      </c>
      <c r="L143" s="38"/>
      <c r="M143" s="179" t="s">
        <v>1</v>
      </c>
      <c r="N143" s="180" t="s">
        <v>42</v>
      </c>
      <c r="O143" s="76"/>
      <c r="P143" s="181">
        <f>O143*H143</f>
        <v>0</v>
      </c>
      <c r="Q143" s="181">
        <v>0</v>
      </c>
      <c r="R143" s="181">
        <f>Q143*H143</f>
        <v>0</v>
      </c>
      <c r="S143" s="181">
        <v>0</v>
      </c>
      <c r="T143" s="182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183" t="s">
        <v>859</v>
      </c>
      <c r="AT143" s="183" t="s">
        <v>147</v>
      </c>
      <c r="AU143" s="183" t="s">
        <v>86</v>
      </c>
      <c r="AY143" s="18" t="s">
        <v>144</v>
      </c>
      <c r="BE143" s="184">
        <f>IF(N143="základní",J143,0)</f>
        <v>0</v>
      </c>
      <c r="BF143" s="184">
        <f>IF(N143="snížená",J143,0)</f>
        <v>0</v>
      </c>
      <c r="BG143" s="184">
        <f>IF(N143="zákl. přenesená",J143,0)</f>
        <v>0</v>
      </c>
      <c r="BH143" s="184">
        <f>IF(N143="sníž. přenesená",J143,0)</f>
        <v>0</v>
      </c>
      <c r="BI143" s="184">
        <f>IF(N143="nulová",J143,0)</f>
        <v>0</v>
      </c>
      <c r="BJ143" s="18" t="s">
        <v>8</v>
      </c>
      <c r="BK143" s="184">
        <f>ROUND(I143*H143,0)</f>
        <v>0</v>
      </c>
      <c r="BL143" s="18" t="s">
        <v>859</v>
      </c>
      <c r="BM143" s="183" t="s">
        <v>889</v>
      </c>
    </row>
    <row r="144" s="12" customFormat="1" ht="22.8" customHeight="1">
      <c r="A144" s="12"/>
      <c r="B144" s="158"/>
      <c r="C144" s="12"/>
      <c r="D144" s="159" t="s">
        <v>76</v>
      </c>
      <c r="E144" s="169" t="s">
        <v>890</v>
      </c>
      <c r="F144" s="169" t="s">
        <v>891</v>
      </c>
      <c r="G144" s="12"/>
      <c r="H144" s="12"/>
      <c r="I144" s="161"/>
      <c r="J144" s="170">
        <f>BK144</f>
        <v>0</v>
      </c>
      <c r="K144" s="12"/>
      <c r="L144" s="158"/>
      <c r="M144" s="163"/>
      <c r="N144" s="164"/>
      <c r="O144" s="164"/>
      <c r="P144" s="165">
        <f>P145</f>
        <v>0</v>
      </c>
      <c r="Q144" s="164"/>
      <c r="R144" s="165">
        <f>R145</f>
        <v>0</v>
      </c>
      <c r="S144" s="164"/>
      <c r="T144" s="166">
        <f>T145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59" t="s">
        <v>168</v>
      </c>
      <c r="AT144" s="167" t="s">
        <v>76</v>
      </c>
      <c r="AU144" s="167" t="s">
        <v>8</v>
      </c>
      <c r="AY144" s="159" t="s">
        <v>144</v>
      </c>
      <c r="BK144" s="168">
        <f>BK145</f>
        <v>0</v>
      </c>
    </row>
    <row r="145" s="2" customFormat="1" ht="16.5" customHeight="1">
      <c r="A145" s="37"/>
      <c r="B145" s="171"/>
      <c r="C145" s="172" t="s">
        <v>161</v>
      </c>
      <c r="D145" s="172" t="s">
        <v>147</v>
      </c>
      <c r="E145" s="173" t="s">
        <v>892</v>
      </c>
      <c r="F145" s="174" t="s">
        <v>891</v>
      </c>
      <c r="G145" s="175" t="s">
        <v>858</v>
      </c>
      <c r="H145" s="176">
        <v>1</v>
      </c>
      <c r="I145" s="177"/>
      <c r="J145" s="178">
        <f>ROUND(I145*H145,0)</f>
        <v>0</v>
      </c>
      <c r="K145" s="174" t="s">
        <v>151</v>
      </c>
      <c r="L145" s="38"/>
      <c r="M145" s="223" t="s">
        <v>1</v>
      </c>
      <c r="N145" s="224" t="s">
        <v>42</v>
      </c>
      <c r="O145" s="225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83" t="s">
        <v>859</v>
      </c>
      <c r="AT145" s="183" t="s">
        <v>147</v>
      </c>
      <c r="AU145" s="183" t="s">
        <v>86</v>
      </c>
      <c r="AY145" s="18" t="s">
        <v>144</v>
      </c>
      <c r="BE145" s="184">
        <f>IF(N145="základní",J145,0)</f>
        <v>0</v>
      </c>
      <c r="BF145" s="184">
        <f>IF(N145="snížená",J145,0)</f>
        <v>0</v>
      </c>
      <c r="BG145" s="184">
        <f>IF(N145="zákl. přenesená",J145,0)</f>
        <v>0</v>
      </c>
      <c r="BH145" s="184">
        <f>IF(N145="sníž. přenesená",J145,0)</f>
        <v>0</v>
      </c>
      <c r="BI145" s="184">
        <f>IF(N145="nulová",J145,0)</f>
        <v>0</v>
      </c>
      <c r="BJ145" s="18" t="s">
        <v>8</v>
      </c>
      <c r="BK145" s="184">
        <f>ROUND(I145*H145,0)</f>
        <v>0</v>
      </c>
      <c r="BL145" s="18" t="s">
        <v>859</v>
      </c>
      <c r="BM145" s="183" t="s">
        <v>893</v>
      </c>
    </row>
    <row r="146" s="2" customFormat="1" ht="6.96" customHeight="1">
      <c r="A146" s="37"/>
      <c r="B146" s="59"/>
      <c r="C146" s="60"/>
      <c r="D146" s="60"/>
      <c r="E146" s="60"/>
      <c r="F146" s="60"/>
      <c r="G146" s="60"/>
      <c r="H146" s="60"/>
      <c r="I146" s="60"/>
      <c r="J146" s="60"/>
      <c r="K146" s="60"/>
      <c r="L146" s="38"/>
      <c r="M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</row>
  </sheetData>
  <autoFilter ref="C125:K145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25" style="1" customWidth="1"/>
    <col min="4" max="4" width="75.83203" style="1" customWidth="1"/>
    <col min="5" max="5" width="13.33203" style="1" customWidth="1"/>
    <col min="6" max="6" width="20" style="1" customWidth="1"/>
    <col min="7" max="7" width="1.667969" style="1" customWidth="1"/>
    <col min="8" max="8" width="8.332031" style="1" customWidth="1"/>
  </cols>
  <sheetData>
    <row r="1" s="1" customFormat="1" ht="11.28" customHeight="1"/>
    <row r="2" s="1" customFormat="1" ht="36.96" customHeight="1"/>
    <row r="3" s="1" customFormat="1" ht="6.96" customHeight="1">
      <c r="B3" s="19"/>
      <c r="C3" s="20"/>
      <c r="D3" s="20"/>
      <c r="E3" s="20"/>
      <c r="F3" s="20"/>
      <c r="G3" s="20"/>
      <c r="H3" s="21"/>
    </row>
    <row r="4" s="1" customFormat="1" ht="24.96" customHeight="1">
      <c r="B4" s="21"/>
      <c r="C4" s="22" t="s">
        <v>894</v>
      </c>
      <c r="H4" s="21"/>
    </row>
    <row r="5" s="1" customFormat="1" ht="12" customHeight="1">
      <c r="B5" s="21"/>
      <c r="C5" s="25" t="s">
        <v>14</v>
      </c>
      <c r="D5" s="35" t="s">
        <v>15</v>
      </c>
      <c r="E5" s="1"/>
      <c r="F5" s="1"/>
      <c r="H5" s="21"/>
    </row>
    <row r="6" s="1" customFormat="1" ht="36.96" customHeight="1">
      <c r="B6" s="21"/>
      <c r="C6" s="28" t="s">
        <v>17</v>
      </c>
      <c r="D6" s="29" t="s">
        <v>18</v>
      </c>
      <c r="E6" s="1"/>
      <c r="F6" s="1"/>
      <c r="H6" s="21"/>
    </row>
    <row r="7" s="1" customFormat="1" ht="16.5" customHeight="1">
      <c r="B7" s="21"/>
      <c r="C7" s="31" t="s">
        <v>23</v>
      </c>
      <c r="D7" s="68" t="str">
        <f>'Rekapitulace stavby'!AN8</f>
        <v>1. 11. 2021</v>
      </c>
      <c r="H7" s="21"/>
    </row>
    <row r="8" s="2" customFormat="1" ht="10.8" customHeight="1">
      <c r="A8" s="37"/>
      <c r="B8" s="38"/>
      <c r="C8" s="37"/>
      <c r="D8" s="37"/>
      <c r="E8" s="37"/>
      <c r="F8" s="37"/>
      <c r="G8" s="37"/>
      <c r="H8" s="38"/>
    </row>
    <row r="9" s="11" customFormat="1" ht="29.28" customHeight="1">
      <c r="A9" s="148"/>
      <c r="B9" s="149"/>
      <c r="C9" s="150" t="s">
        <v>58</v>
      </c>
      <c r="D9" s="151" t="s">
        <v>59</v>
      </c>
      <c r="E9" s="151" t="s">
        <v>131</v>
      </c>
      <c r="F9" s="152" t="s">
        <v>895</v>
      </c>
      <c r="G9" s="148"/>
      <c r="H9" s="149"/>
    </row>
    <row r="10" s="2" customFormat="1" ht="26.4" customHeight="1">
      <c r="A10" s="37"/>
      <c r="B10" s="38"/>
      <c r="C10" s="228" t="s">
        <v>896</v>
      </c>
      <c r="D10" s="228" t="s">
        <v>83</v>
      </c>
      <c r="E10" s="37"/>
      <c r="F10" s="37"/>
      <c r="G10" s="37"/>
      <c r="H10" s="38"/>
    </row>
    <row r="11" s="2" customFormat="1" ht="16.8" customHeight="1">
      <c r="A11" s="37"/>
      <c r="B11" s="38"/>
      <c r="C11" s="229" t="s">
        <v>89</v>
      </c>
      <c r="D11" s="230" t="s">
        <v>90</v>
      </c>
      <c r="E11" s="231" t="s">
        <v>1</v>
      </c>
      <c r="F11" s="232">
        <v>20.422999999999998</v>
      </c>
      <c r="G11" s="37"/>
      <c r="H11" s="38"/>
    </row>
    <row r="12" s="2" customFormat="1" ht="16.8" customHeight="1">
      <c r="A12" s="37"/>
      <c r="B12" s="38"/>
      <c r="C12" s="233" t="s">
        <v>1</v>
      </c>
      <c r="D12" s="233" t="s">
        <v>748</v>
      </c>
      <c r="E12" s="18" t="s">
        <v>1</v>
      </c>
      <c r="F12" s="234">
        <v>5.0700000000000003</v>
      </c>
      <c r="G12" s="37"/>
      <c r="H12" s="38"/>
    </row>
    <row r="13" s="2" customFormat="1" ht="16.8" customHeight="1">
      <c r="A13" s="37"/>
      <c r="B13" s="38"/>
      <c r="C13" s="233" t="s">
        <v>1</v>
      </c>
      <c r="D13" s="233" t="s">
        <v>749</v>
      </c>
      <c r="E13" s="18" t="s">
        <v>1</v>
      </c>
      <c r="F13" s="234">
        <v>2.9590000000000001</v>
      </c>
      <c r="G13" s="37"/>
      <c r="H13" s="38"/>
    </row>
    <row r="14" s="2" customFormat="1" ht="16.8" customHeight="1">
      <c r="A14" s="37"/>
      <c r="B14" s="38"/>
      <c r="C14" s="233" t="s">
        <v>1</v>
      </c>
      <c r="D14" s="233" t="s">
        <v>750</v>
      </c>
      <c r="E14" s="18" t="s">
        <v>1</v>
      </c>
      <c r="F14" s="234">
        <v>4.7839999999999998</v>
      </c>
      <c r="G14" s="37"/>
      <c r="H14" s="38"/>
    </row>
    <row r="15" s="2" customFormat="1" ht="16.8" customHeight="1">
      <c r="A15" s="37"/>
      <c r="B15" s="38"/>
      <c r="C15" s="233" t="s">
        <v>1</v>
      </c>
      <c r="D15" s="233" t="s">
        <v>751</v>
      </c>
      <c r="E15" s="18" t="s">
        <v>1</v>
      </c>
      <c r="F15" s="234">
        <v>2.8260000000000001</v>
      </c>
      <c r="G15" s="37"/>
      <c r="H15" s="38"/>
    </row>
    <row r="16" s="2" customFormat="1" ht="16.8" customHeight="1">
      <c r="A16" s="37"/>
      <c r="B16" s="38"/>
      <c r="C16" s="233" t="s">
        <v>1</v>
      </c>
      <c r="D16" s="233" t="s">
        <v>752</v>
      </c>
      <c r="E16" s="18" t="s">
        <v>1</v>
      </c>
      <c r="F16" s="234">
        <v>4.7839999999999998</v>
      </c>
      <c r="G16" s="37"/>
      <c r="H16" s="38"/>
    </row>
    <row r="17" s="2" customFormat="1" ht="16.8" customHeight="1">
      <c r="A17" s="37"/>
      <c r="B17" s="38"/>
      <c r="C17" s="233" t="s">
        <v>89</v>
      </c>
      <c r="D17" s="233" t="s">
        <v>181</v>
      </c>
      <c r="E17" s="18" t="s">
        <v>1</v>
      </c>
      <c r="F17" s="234">
        <v>20.422999999999998</v>
      </c>
      <c r="G17" s="37"/>
      <c r="H17" s="38"/>
    </row>
    <row r="18" s="2" customFormat="1" ht="16.8" customHeight="1">
      <c r="A18" s="37"/>
      <c r="B18" s="38"/>
      <c r="C18" s="235" t="s">
        <v>897</v>
      </c>
      <c r="D18" s="37"/>
      <c r="E18" s="37"/>
      <c r="F18" s="37"/>
      <c r="G18" s="37"/>
      <c r="H18" s="38"/>
    </row>
    <row r="19" s="2" customFormat="1">
      <c r="A19" s="37"/>
      <c r="B19" s="38"/>
      <c r="C19" s="233" t="s">
        <v>734</v>
      </c>
      <c r="D19" s="233" t="s">
        <v>735</v>
      </c>
      <c r="E19" s="18" t="s">
        <v>150</v>
      </c>
      <c r="F19" s="234">
        <v>20.422999999999998</v>
      </c>
      <c r="G19" s="37"/>
      <c r="H19" s="38"/>
    </row>
    <row r="20" s="2" customFormat="1" ht="16.8" customHeight="1">
      <c r="A20" s="37"/>
      <c r="B20" s="38"/>
      <c r="C20" s="233" t="s">
        <v>710</v>
      </c>
      <c r="D20" s="233" t="s">
        <v>711</v>
      </c>
      <c r="E20" s="18" t="s">
        <v>150</v>
      </c>
      <c r="F20" s="234">
        <v>89.305000000000007</v>
      </c>
      <c r="G20" s="37"/>
      <c r="H20" s="38"/>
    </row>
    <row r="21" s="2" customFormat="1" ht="16.8" customHeight="1">
      <c r="A21" s="37"/>
      <c r="B21" s="38"/>
      <c r="C21" s="233" t="s">
        <v>713</v>
      </c>
      <c r="D21" s="233" t="s">
        <v>714</v>
      </c>
      <c r="E21" s="18" t="s">
        <v>150</v>
      </c>
      <c r="F21" s="234">
        <v>89.305000000000007</v>
      </c>
      <c r="G21" s="37"/>
      <c r="H21" s="38"/>
    </row>
    <row r="22" s="2" customFormat="1" ht="16.8" customHeight="1">
      <c r="A22" s="37"/>
      <c r="B22" s="38"/>
      <c r="C22" s="233" t="s">
        <v>726</v>
      </c>
      <c r="D22" s="233" t="s">
        <v>727</v>
      </c>
      <c r="E22" s="18" t="s">
        <v>150</v>
      </c>
      <c r="F22" s="234">
        <v>89.305000000000007</v>
      </c>
      <c r="G22" s="37"/>
      <c r="H22" s="38"/>
    </row>
    <row r="23" s="2" customFormat="1" ht="16.8" customHeight="1">
      <c r="A23" s="37"/>
      <c r="B23" s="38"/>
      <c r="C23" s="233" t="s">
        <v>730</v>
      </c>
      <c r="D23" s="233" t="s">
        <v>731</v>
      </c>
      <c r="E23" s="18" t="s">
        <v>150</v>
      </c>
      <c r="F23" s="234">
        <v>178.61000000000001</v>
      </c>
      <c r="G23" s="37"/>
      <c r="H23" s="38"/>
    </row>
    <row r="24" s="2" customFormat="1" ht="16.8" customHeight="1">
      <c r="A24" s="37"/>
      <c r="B24" s="38"/>
      <c r="C24" s="233" t="s">
        <v>186</v>
      </c>
      <c r="D24" s="233" t="s">
        <v>187</v>
      </c>
      <c r="E24" s="18" t="s">
        <v>150</v>
      </c>
      <c r="F24" s="234">
        <v>89.305000000000007</v>
      </c>
      <c r="G24" s="37"/>
      <c r="H24" s="38"/>
    </row>
    <row r="25" s="2" customFormat="1" ht="16.8" customHeight="1">
      <c r="A25" s="37"/>
      <c r="B25" s="38"/>
      <c r="C25" s="233" t="s">
        <v>191</v>
      </c>
      <c r="D25" s="233" t="s">
        <v>192</v>
      </c>
      <c r="E25" s="18" t="s">
        <v>150</v>
      </c>
      <c r="F25" s="234">
        <v>89.305000000000007</v>
      </c>
      <c r="G25" s="37"/>
      <c r="H25" s="38"/>
    </row>
    <row r="26" s="2" customFormat="1" ht="16.8" customHeight="1">
      <c r="A26" s="37"/>
      <c r="B26" s="38"/>
      <c r="C26" s="233" t="s">
        <v>684</v>
      </c>
      <c r="D26" s="233" t="s">
        <v>685</v>
      </c>
      <c r="E26" s="18" t="s">
        <v>150</v>
      </c>
      <c r="F26" s="234">
        <v>23.486000000000001</v>
      </c>
      <c r="G26" s="37"/>
      <c r="H26" s="38"/>
    </row>
    <row r="27" s="2" customFormat="1" ht="16.8" customHeight="1">
      <c r="A27" s="37"/>
      <c r="B27" s="38"/>
      <c r="C27" s="229" t="s">
        <v>92</v>
      </c>
      <c r="D27" s="230" t="s">
        <v>90</v>
      </c>
      <c r="E27" s="231" t="s">
        <v>1</v>
      </c>
      <c r="F27" s="232">
        <v>68.882000000000005</v>
      </c>
      <c r="G27" s="37"/>
      <c r="H27" s="38"/>
    </row>
    <row r="28" s="2" customFormat="1" ht="16.8" customHeight="1">
      <c r="A28" s="37"/>
      <c r="B28" s="38"/>
      <c r="C28" s="233" t="s">
        <v>1</v>
      </c>
      <c r="D28" s="233" t="s">
        <v>737</v>
      </c>
      <c r="E28" s="18" t="s">
        <v>1</v>
      </c>
      <c r="F28" s="234">
        <v>12.76</v>
      </c>
      <c r="G28" s="37"/>
      <c r="H28" s="38"/>
    </row>
    <row r="29" s="2" customFormat="1" ht="16.8" customHeight="1">
      <c r="A29" s="37"/>
      <c r="B29" s="38"/>
      <c r="C29" s="233" t="s">
        <v>1</v>
      </c>
      <c r="D29" s="233" t="s">
        <v>738</v>
      </c>
      <c r="E29" s="18" t="s">
        <v>1</v>
      </c>
      <c r="F29" s="234">
        <v>10.377000000000001</v>
      </c>
      <c r="G29" s="37"/>
      <c r="H29" s="38"/>
    </row>
    <row r="30" s="2" customFormat="1" ht="16.8" customHeight="1">
      <c r="A30" s="37"/>
      <c r="B30" s="38"/>
      <c r="C30" s="233" t="s">
        <v>1</v>
      </c>
      <c r="D30" s="233" t="s">
        <v>739</v>
      </c>
      <c r="E30" s="18" t="s">
        <v>1</v>
      </c>
      <c r="F30" s="234">
        <v>17.684000000000001</v>
      </c>
      <c r="G30" s="37"/>
      <c r="H30" s="38"/>
    </row>
    <row r="31" s="2" customFormat="1" ht="16.8" customHeight="1">
      <c r="A31" s="37"/>
      <c r="B31" s="38"/>
      <c r="C31" s="233" t="s">
        <v>1</v>
      </c>
      <c r="D31" s="233" t="s">
        <v>740</v>
      </c>
      <c r="E31" s="18" t="s">
        <v>1</v>
      </c>
      <c r="F31" s="234">
        <v>10.377000000000001</v>
      </c>
      <c r="G31" s="37"/>
      <c r="H31" s="38"/>
    </row>
    <row r="32" s="2" customFormat="1" ht="16.8" customHeight="1">
      <c r="A32" s="37"/>
      <c r="B32" s="38"/>
      <c r="C32" s="233" t="s">
        <v>1</v>
      </c>
      <c r="D32" s="233" t="s">
        <v>741</v>
      </c>
      <c r="E32" s="18" t="s">
        <v>1</v>
      </c>
      <c r="F32" s="234">
        <v>17.684000000000001</v>
      </c>
      <c r="G32" s="37"/>
      <c r="H32" s="38"/>
    </row>
    <row r="33" s="2" customFormat="1" ht="16.8" customHeight="1">
      <c r="A33" s="37"/>
      <c r="B33" s="38"/>
      <c r="C33" s="233" t="s">
        <v>92</v>
      </c>
      <c r="D33" s="233" t="s">
        <v>181</v>
      </c>
      <c r="E33" s="18" t="s">
        <v>1</v>
      </c>
      <c r="F33" s="234">
        <v>68.882000000000005</v>
      </c>
      <c r="G33" s="37"/>
      <c r="H33" s="38"/>
    </row>
    <row r="34" s="2" customFormat="1" ht="16.8" customHeight="1">
      <c r="A34" s="37"/>
      <c r="B34" s="38"/>
      <c r="C34" s="235" t="s">
        <v>897</v>
      </c>
      <c r="D34" s="37"/>
      <c r="E34" s="37"/>
      <c r="F34" s="37"/>
      <c r="G34" s="37"/>
      <c r="H34" s="38"/>
    </row>
    <row r="35" s="2" customFormat="1">
      <c r="A35" s="37"/>
      <c r="B35" s="38"/>
      <c r="C35" s="233" t="s">
        <v>734</v>
      </c>
      <c r="D35" s="233" t="s">
        <v>735</v>
      </c>
      <c r="E35" s="18" t="s">
        <v>150</v>
      </c>
      <c r="F35" s="234">
        <v>68.882000000000005</v>
      </c>
      <c r="G35" s="37"/>
      <c r="H35" s="38"/>
    </row>
    <row r="36" s="2" customFormat="1" ht="16.8" customHeight="1">
      <c r="A36" s="37"/>
      <c r="B36" s="38"/>
      <c r="C36" s="233" t="s">
        <v>710</v>
      </c>
      <c r="D36" s="233" t="s">
        <v>711</v>
      </c>
      <c r="E36" s="18" t="s">
        <v>150</v>
      </c>
      <c r="F36" s="234">
        <v>89.305000000000007</v>
      </c>
      <c r="G36" s="37"/>
      <c r="H36" s="38"/>
    </row>
    <row r="37" s="2" customFormat="1" ht="16.8" customHeight="1">
      <c r="A37" s="37"/>
      <c r="B37" s="38"/>
      <c r="C37" s="233" t="s">
        <v>713</v>
      </c>
      <c r="D37" s="233" t="s">
        <v>714</v>
      </c>
      <c r="E37" s="18" t="s">
        <v>150</v>
      </c>
      <c r="F37" s="234">
        <v>89.305000000000007</v>
      </c>
      <c r="G37" s="37"/>
      <c r="H37" s="38"/>
    </row>
    <row r="38" s="2" customFormat="1" ht="16.8" customHeight="1">
      <c r="A38" s="37"/>
      <c r="B38" s="38"/>
      <c r="C38" s="233" t="s">
        <v>726</v>
      </c>
      <c r="D38" s="233" t="s">
        <v>727</v>
      </c>
      <c r="E38" s="18" t="s">
        <v>150</v>
      </c>
      <c r="F38" s="234">
        <v>89.305000000000007</v>
      </c>
      <c r="G38" s="37"/>
      <c r="H38" s="38"/>
    </row>
    <row r="39" s="2" customFormat="1" ht="16.8" customHeight="1">
      <c r="A39" s="37"/>
      <c r="B39" s="38"/>
      <c r="C39" s="233" t="s">
        <v>730</v>
      </c>
      <c r="D39" s="233" t="s">
        <v>731</v>
      </c>
      <c r="E39" s="18" t="s">
        <v>150</v>
      </c>
      <c r="F39" s="234">
        <v>178.61000000000001</v>
      </c>
      <c r="G39" s="37"/>
      <c r="H39" s="38"/>
    </row>
    <row r="40" s="2" customFormat="1" ht="16.8" customHeight="1">
      <c r="A40" s="37"/>
      <c r="B40" s="38"/>
      <c r="C40" s="233" t="s">
        <v>186</v>
      </c>
      <c r="D40" s="233" t="s">
        <v>187</v>
      </c>
      <c r="E40" s="18" t="s">
        <v>150</v>
      </c>
      <c r="F40" s="234">
        <v>89.305000000000007</v>
      </c>
      <c r="G40" s="37"/>
      <c r="H40" s="38"/>
    </row>
    <row r="41" s="2" customFormat="1" ht="16.8" customHeight="1">
      <c r="A41" s="37"/>
      <c r="B41" s="38"/>
      <c r="C41" s="233" t="s">
        <v>191</v>
      </c>
      <c r="D41" s="233" t="s">
        <v>192</v>
      </c>
      <c r="E41" s="18" t="s">
        <v>150</v>
      </c>
      <c r="F41" s="234">
        <v>89.305000000000007</v>
      </c>
      <c r="G41" s="37"/>
      <c r="H41" s="38"/>
    </row>
    <row r="42" s="2" customFormat="1" ht="16.8" customHeight="1">
      <c r="A42" s="37"/>
      <c r="B42" s="38"/>
      <c r="C42" s="233" t="s">
        <v>743</v>
      </c>
      <c r="D42" s="233" t="s">
        <v>744</v>
      </c>
      <c r="E42" s="18" t="s">
        <v>150</v>
      </c>
      <c r="F42" s="234">
        <v>79.213999999999999</v>
      </c>
      <c r="G42" s="37"/>
      <c r="H42" s="38"/>
    </row>
    <row r="43" s="2" customFormat="1" ht="16.8" customHeight="1">
      <c r="A43" s="37"/>
      <c r="B43" s="38"/>
      <c r="C43" s="229" t="s">
        <v>95</v>
      </c>
      <c r="D43" s="230" t="s">
        <v>96</v>
      </c>
      <c r="E43" s="231" t="s">
        <v>1</v>
      </c>
      <c r="F43" s="232">
        <v>18.234999999999999</v>
      </c>
      <c r="G43" s="37"/>
      <c r="H43" s="38"/>
    </row>
    <row r="44" s="2" customFormat="1" ht="16.8" customHeight="1">
      <c r="A44" s="37"/>
      <c r="B44" s="38"/>
      <c r="C44" s="233" t="s">
        <v>1</v>
      </c>
      <c r="D44" s="233" t="s">
        <v>678</v>
      </c>
      <c r="E44" s="18" t="s">
        <v>1</v>
      </c>
      <c r="F44" s="234">
        <v>3.5590000000000002</v>
      </c>
      <c r="G44" s="37"/>
      <c r="H44" s="38"/>
    </row>
    <row r="45" s="2" customFormat="1" ht="16.8" customHeight="1">
      <c r="A45" s="37"/>
      <c r="B45" s="38"/>
      <c r="C45" s="233" t="s">
        <v>1</v>
      </c>
      <c r="D45" s="233" t="s">
        <v>679</v>
      </c>
      <c r="E45" s="18" t="s">
        <v>1</v>
      </c>
      <c r="F45" s="234">
        <v>2.278</v>
      </c>
      <c r="G45" s="37"/>
      <c r="H45" s="38"/>
    </row>
    <row r="46" s="2" customFormat="1" ht="16.8" customHeight="1">
      <c r="A46" s="37"/>
      <c r="B46" s="38"/>
      <c r="C46" s="233" t="s">
        <v>1</v>
      </c>
      <c r="D46" s="233" t="s">
        <v>680</v>
      </c>
      <c r="E46" s="18" t="s">
        <v>1</v>
      </c>
      <c r="F46" s="234">
        <v>5.0599999999999996</v>
      </c>
      <c r="G46" s="37"/>
      <c r="H46" s="38"/>
    </row>
    <row r="47" s="2" customFormat="1" ht="16.8" customHeight="1">
      <c r="A47" s="37"/>
      <c r="B47" s="38"/>
      <c r="C47" s="233" t="s">
        <v>1</v>
      </c>
      <c r="D47" s="233" t="s">
        <v>681</v>
      </c>
      <c r="E47" s="18" t="s">
        <v>1</v>
      </c>
      <c r="F47" s="234">
        <v>2.278</v>
      </c>
      <c r="G47" s="37"/>
      <c r="H47" s="38"/>
    </row>
    <row r="48" s="2" customFormat="1" ht="16.8" customHeight="1">
      <c r="A48" s="37"/>
      <c r="B48" s="38"/>
      <c r="C48" s="233" t="s">
        <v>1</v>
      </c>
      <c r="D48" s="233" t="s">
        <v>682</v>
      </c>
      <c r="E48" s="18" t="s">
        <v>1</v>
      </c>
      <c r="F48" s="234">
        <v>5.0599999999999996</v>
      </c>
      <c r="G48" s="37"/>
      <c r="H48" s="38"/>
    </row>
    <row r="49" s="2" customFormat="1" ht="16.8" customHeight="1">
      <c r="A49" s="37"/>
      <c r="B49" s="38"/>
      <c r="C49" s="233" t="s">
        <v>95</v>
      </c>
      <c r="D49" s="233" t="s">
        <v>181</v>
      </c>
      <c r="E49" s="18" t="s">
        <v>1</v>
      </c>
      <c r="F49" s="234">
        <v>18.234999999999999</v>
      </c>
      <c r="G49" s="37"/>
      <c r="H49" s="38"/>
    </row>
    <row r="50" s="2" customFormat="1" ht="16.8" customHeight="1">
      <c r="A50" s="37"/>
      <c r="B50" s="38"/>
      <c r="C50" s="235" t="s">
        <v>897</v>
      </c>
      <c r="D50" s="37"/>
      <c r="E50" s="37"/>
      <c r="F50" s="37"/>
      <c r="G50" s="37"/>
      <c r="H50" s="38"/>
    </row>
    <row r="51" s="2" customFormat="1">
      <c r="A51" s="37"/>
      <c r="B51" s="38"/>
      <c r="C51" s="233" t="s">
        <v>675</v>
      </c>
      <c r="D51" s="233" t="s">
        <v>676</v>
      </c>
      <c r="E51" s="18" t="s">
        <v>150</v>
      </c>
      <c r="F51" s="234">
        <v>18.234999999999999</v>
      </c>
      <c r="G51" s="37"/>
      <c r="H51" s="38"/>
    </row>
    <row r="52" s="2" customFormat="1" ht="16.8" customHeight="1">
      <c r="A52" s="37"/>
      <c r="B52" s="38"/>
      <c r="C52" s="233" t="s">
        <v>158</v>
      </c>
      <c r="D52" s="233" t="s">
        <v>159</v>
      </c>
      <c r="E52" s="18" t="s">
        <v>150</v>
      </c>
      <c r="F52" s="234">
        <v>18.234999999999999</v>
      </c>
      <c r="G52" s="37"/>
      <c r="H52" s="38"/>
    </row>
    <row r="53" s="2" customFormat="1" ht="16.8" customHeight="1">
      <c r="A53" s="37"/>
      <c r="B53" s="38"/>
      <c r="C53" s="233" t="s">
        <v>506</v>
      </c>
      <c r="D53" s="233" t="s">
        <v>507</v>
      </c>
      <c r="E53" s="18" t="s">
        <v>150</v>
      </c>
      <c r="F53" s="234">
        <v>18.234999999999999</v>
      </c>
      <c r="G53" s="37"/>
      <c r="H53" s="38"/>
    </row>
    <row r="54" s="2" customFormat="1">
      <c r="A54" s="37"/>
      <c r="B54" s="38"/>
      <c r="C54" s="233" t="s">
        <v>542</v>
      </c>
      <c r="D54" s="233" t="s">
        <v>543</v>
      </c>
      <c r="E54" s="18" t="s">
        <v>150</v>
      </c>
      <c r="F54" s="234">
        <v>18.234999999999999</v>
      </c>
      <c r="G54" s="37"/>
      <c r="H54" s="38"/>
    </row>
    <row r="55" s="2" customFormat="1" ht="16.8" customHeight="1">
      <c r="A55" s="37"/>
      <c r="B55" s="38"/>
      <c r="C55" s="233" t="s">
        <v>645</v>
      </c>
      <c r="D55" s="233" t="s">
        <v>646</v>
      </c>
      <c r="E55" s="18" t="s">
        <v>150</v>
      </c>
      <c r="F55" s="234">
        <v>18.234999999999999</v>
      </c>
      <c r="G55" s="37"/>
      <c r="H55" s="38"/>
    </row>
    <row r="56" s="2" customFormat="1" ht="16.8" customHeight="1">
      <c r="A56" s="37"/>
      <c r="B56" s="38"/>
      <c r="C56" s="233" t="s">
        <v>649</v>
      </c>
      <c r="D56" s="233" t="s">
        <v>650</v>
      </c>
      <c r="E56" s="18" t="s">
        <v>150</v>
      </c>
      <c r="F56" s="234">
        <v>18.234999999999999</v>
      </c>
      <c r="G56" s="37"/>
      <c r="H56" s="38"/>
    </row>
    <row r="57" s="2" customFormat="1" ht="16.8" customHeight="1">
      <c r="A57" s="37"/>
      <c r="B57" s="38"/>
      <c r="C57" s="233" t="s">
        <v>689</v>
      </c>
      <c r="D57" s="233" t="s">
        <v>690</v>
      </c>
      <c r="E57" s="18" t="s">
        <v>150</v>
      </c>
      <c r="F57" s="234">
        <v>18.234999999999999</v>
      </c>
      <c r="G57" s="37"/>
      <c r="H57" s="38"/>
    </row>
    <row r="58" s="2" customFormat="1" ht="16.8" customHeight="1">
      <c r="A58" s="37"/>
      <c r="B58" s="38"/>
      <c r="C58" s="233" t="s">
        <v>693</v>
      </c>
      <c r="D58" s="233" t="s">
        <v>694</v>
      </c>
      <c r="E58" s="18" t="s">
        <v>378</v>
      </c>
      <c r="F58" s="234">
        <v>18.234999999999999</v>
      </c>
      <c r="G58" s="37"/>
      <c r="H58" s="38"/>
    </row>
    <row r="59" s="2" customFormat="1">
      <c r="A59" s="37"/>
      <c r="B59" s="38"/>
      <c r="C59" s="233" t="s">
        <v>163</v>
      </c>
      <c r="D59" s="233" t="s">
        <v>164</v>
      </c>
      <c r="E59" s="18" t="s">
        <v>150</v>
      </c>
      <c r="F59" s="234">
        <v>18.234999999999999</v>
      </c>
      <c r="G59" s="37"/>
      <c r="H59" s="38"/>
    </row>
    <row r="60" s="2" customFormat="1" ht="16.8" customHeight="1">
      <c r="A60" s="37"/>
      <c r="B60" s="38"/>
      <c r="C60" s="233" t="s">
        <v>165</v>
      </c>
      <c r="D60" s="233" t="s">
        <v>166</v>
      </c>
      <c r="E60" s="18" t="s">
        <v>150</v>
      </c>
      <c r="F60" s="234">
        <v>18.234999999999999</v>
      </c>
      <c r="G60" s="37"/>
      <c r="H60" s="38"/>
    </row>
    <row r="61" s="2" customFormat="1" ht="16.8" customHeight="1">
      <c r="A61" s="37"/>
      <c r="B61" s="38"/>
      <c r="C61" s="233" t="s">
        <v>169</v>
      </c>
      <c r="D61" s="233" t="s">
        <v>170</v>
      </c>
      <c r="E61" s="18" t="s">
        <v>150</v>
      </c>
      <c r="F61" s="234">
        <v>18.234999999999999</v>
      </c>
      <c r="G61" s="37"/>
      <c r="H61" s="38"/>
    </row>
    <row r="62" s="2" customFormat="1" ht="16.8" customHeight="1">
      <c r="A62" s="37"/>
      <c r="B62" s="38"/>
      <c r="C62" s="233" t="s">
        <v>172</v>
      </c>
      <c r="D62" s="233" t="s">
        <v>173</v>
      </c>
      <c r="E62" s="18" t="s">
        <v>150</v>
      </c>
      <c r="F62" s="234">
        <v>18.234999999999999</v>
      </c>
      <c r="G62" s="37"/>
      <c r="H62" s="38"/>
    </row>
    <row r="63" s="2" customFormat="1" ht="16.8" customHeight="1">
      <c r="A63" s="37"/>
      <c r="B63" s="38"/>
      <c r="C63" s="233" t="s">
        <v>546</v>
      </c>
      <c r="D63" s="233" t="s">
        <v>547</v>
      </c>
      <c r="E63" s="18" t="s">
        <v>150</v>
      </c>
      <c r="F63" s="234">
        <v>19.146999999999998</v>
      </c>
      <c r="G63" s="37"/>
      <c r="H63" s="38"/>
    </row>
    <row r="64" s="2" customFormat="1" ht="16.8" customHeight="1">
      <c r="A64" s="37"/>
      <c r="B64" s="38"/>
      <c r="C64" s="233" t="s">
        <v>684</v>
      </c>
      <c r="D64" s="233" t="s">
        <v>685</v>
      </c>
      <c r="E64" s="18" t="s">
        <v>150</v>
      </c>
      <c r="F64" s="234">
        <v>20.969999999999999</v>
      </c>
      <c r="G64" s="37"/>
      <c r="H64" s="38"/>
    </row>
    <row r="65" s="2" customFormat="1" ht="16.8" customHeight="1">
      <c r="A65" s="37"/>
      <c r="B65" s="38"/>
      <c r="C65" s="229" t="s">
        <v>98</v>
      </c>
      <c r="D65" s="230" t="s">
        <v>99</v>
      </c>
      <c r="E65" s="231" t="s">
        <v>1</v>
      </c>
      <c r="F65" s="232">
        <v>38.222000000000001</v>
      </c>
      <c r="G65" s="37"/>
      <c r="H65" s="38"/>
    </row>
    <row r="66" s="2" customFormat="1" ht="16.8" customHeight="1">
      <c r="A66" s="37"/>
      <c r="B66" s="38"/>
      <c r="C66" s="233" t="s">
        <v>1</v>
      </c>
      <c r="D66" s="233" t="s">
        <v>655</v>
      </c>
      <c r="E66" s="18" t="s">
        <v>1</v>
      </c>
      <c r="F66" s="234">
        <v>7.5499999999999998</v>
      </c>
      <c r="G66" s="37"/>
      <c r="H66" s="38"/>
    </row>
    <row r="67" s="2" customFormat="1" ht="16.8" customHeight="1">
      <c r="A67" s="37"/>
      <c r="B67" s="38"/>
      <c r="C67" s="233" t="s">
        <v>1</v>
      </c>
      <c r="D67" s="233" t="s">
        <v>656</v>
      </c>
      <c r="E67" s="18" t="s">
        <v>1</v>
      </c>
      <c r="F67" s="234">
        <v>6.1559999999999997</v>
      </c>
      <c r="G67" s="37"/>
      <c r="H67" s="38"/>
    </row>
    <row r="68" s="2" customFormat="1" ht="16.8" customHeight="1">
      <c r="A68" s="37"/>
      <c r="B68" s="38"/>
      <c r="C68" s="233" t="s">
        <v>1</v>
      </c>
      <c r="D68" s="233" t="s">
        <v>657</v>
      </c>
      <c r="E68" s="18" t="s">
        <v>1</v>
      </c>
      <c r="F68" s="234">
        <v>9.1799999999999997</v>
      </c>
      <c r="G68" s="37"/>
      <c r="H68" s="38"/>
    </row>
    <row r="69" s="2" customFormat="1" ht="16.8" customHeight="1">
      <c r="A69" s="37"/>
      <c r="B69" s="38"/>
      <c r="C69" s="233" t="s">
        <v>1</v>
      </c>
      <c r="D69" s="233" t="s">
        <v>658</v>
      </c>
      <c r="E69" s="18" t="s">
        <v>1</v>
      </c>
      <c r="F69" s="234">
        <v>6.1559999999999997</v>
      </c>
      <c r="G69" s="37"/>
      <c r="H69" s="38"/>
    </row>
    <row r="70" s="2" customFormat="1" ht="16.8" customHeight="1">
      <c r="A70" s="37"/>
      <c r="B70" s="38"/>
      <c r="C70" s="233" t="s">
        <v>1</v>
      </c>
      <c r="D70" s="233" t="s">
        <v>659</v>
      </c>
      <c r="E70" s="18" t="s">
        <v>1</v>
      </c>
      <c r="F70" s="234">
        <v>9.1799999999999997</v>
      </c>
      <c r="G70" s="37"/>
      <c r="H70" s="38"/>
    </row>
    <row r="71" s="2" customFormat="1" ht="16.8" customHeight="1">
      <c r="A71" s="37"/>
      <c r="B71" s="38"/>
      <c r="C71" s="233" t="s">
        <v>98</v>
      </c>
      <c r="D71" s="233" t="s">
        <v>181</v>
      </c>
      <c r="E71" s="18" t="s">
        <v>1</v>
      </c>
      <c r="F71" s="234">
        <v>38.222000000000001</v>
      </c>
      <c r="G71" s="37"/>
      <c r="H71" s="38"/>
    </row>
    <row r="72" s="2" customFormat="1" ht="16.8" customHeight="1">
      <c r="A72" s="37"/>
      <c r="B72" s="38"/>
      <c r="C72" s="235" t="s">
        <v>897</v>
      </c>
      <c r="D72" s="37"/>
      <c r="E72" s="37"/>
      <c r="F72" s="37"/>
      <c r="G72" s="37"/>
      <c r="H72" s="38"/>
    </row>
    <row r="73" s="2" customFormat="1" ht="16.8" customHeight="1">
      <c r="A73" s="37"/>
      <c r="B73" s="38"/>
      <c r="C73" s="233" t="s">
        <v>652</v>
      </c>
      <c r="D73" s="233" t="s">
        <v>653</v>
      </c>
      <c r="E73" s="18" t="s">
        <v>378</v>
      </c>
      <c r="F73" s="234">
        <v>38.222000000000001</v>
      </c>
      <c r="G73" s="37"/>
      <c r="H73" s="38"/>
    </row>
    <row r="74" s="2" customFormat="1" ht="16.8" customHeight="1">
      <c r="A74" s="37"/>
      <c r="B74" s="38"/>
      <c r="C74" s="233" t="s">
        <v>697</v>
      </c>
      <c r="D74" s="233" t="s">
        <v>698</v>
      </c>
      <c r="E74" s="18" t="s">
        <v>378</v>
      </c>
      <c r="F74" s="234">
        <v>38.222000000000001</v>
      </c>
      <c r="G74" s="37"/>
      <c r="H74" s="38"/>
    </row>
    <row r="75" s="2" customFormat="1" ht="16.8" customHeight="1">
      <c r="A75" s="37"/>
      <c r="B75" s="38"/>
      <c r="C75" s="233" t="s">
        <v>661</v>
      </c>
      <c r="D75" s="233" t="s">
        <v>662</v>
      </c>
      <c r="E75" s="18" t="s">
        <v>378</v>
      </c>
      <c r="F75" s="234">
        <v>42.043999999999997</v>
      </c>
      <c r="G75" s="37"/>
      <c r="H75" s="38"/>
    </row>
    <row r="76" s="2" customFormat="1" ht="16.8" customHeight="1">
      <c r="A76" s="37"/>
      <c r="B76" s="38"/>
      <c r="C76" s="229" t="s">
        <v>101</v>
      </c>
      <c r="D76" s="230" t="s">
        <v>102</v>
      </c>
      <c r="E76" s="231" t="s">
        <v>1</v>
      </c>
      <c r="F76" s="232">
        <v>35.840000000000003</v>
      </c>
      <c r="G76" s="37"/>
      <c r="H76" s="38"/>
    </row>
    <row r="77" s="2" customFormat="1" ht="16.8" customHeight="1">
      <c r="A77" s="37"/>
      <c r="B77" s="38"/>
      <c r="C77" s="233" t="s">
        <v>1</v>
      </c>
      <c r="D77" s="233" t="s">
        <v>793</v>
      </c>
      <c r="E77" s="18" t="s">
        <v>1</v>
      </c>
      <c r="F77" s="234">
        <v>8.6799999999999997</v>
      </c>
      <c r="G77" s="37"/>
      <c r="H77" s="38"/>
    </row>
    <row r="78" s="2" customFormat="1" ht="16.8" customHeight="1">
      <c r="A78" s="37"/>
      <c r="B78" s="38"/>
      <c r="C78" s="233" t="s">
        <v>1</v>
      </c>
      <c r="D78" s="233" t="s">
        <v>794</v>
      </c>
      <c r="E78" s="18" t="s">
        <v>1</v>
      </c>
      <c r="F78" s="234">
        <v>12.359999999999999</v>
      </c>
      <c r="G78" s="37"/>
      <c r="H78" s="38"/>
    </row>
    <row r="79" s="2" customFormat="1" ht="16.8" customHeight="1">
      <c r="A79" s="37"/>
      <c r="B79" s="38"/>
      <c r="C79" s="233" t="s">
        <v>1</v>
      </c>
      <c r="D79" s="233" t="s">
        <v>796</v>
      </c>
      <c r="E79" s="18" t="s">
        <v>1</v>
      </c>
      <c r="F79" s="234">
        <v>11.199999999999999</v>
      </c>
      <c r="G79" s="37"/>
      <c r="H79" s="38"/>
    </row>
    <row r="80" s="2" customFormat="1" ht="16.8" customHeight="1">
      <c r="A80" s="37"/>
      <c r="B80" s="38"/>
      <c r="C80" s="233" t="s">
        <v>1</v>
      </c>
      <c r="D80" s="233" t="s">
        <v>797</v>
      </c>
      <c r="E80" s="18" t="s">
        <v>1</v>
      </c>
      <c r="F80" s="234">
        <v>3.6000000000000001</v>
      </c>
      <c r="G80" s="37"/>
      <c r="H80" s="38"/>
    </row>
    <row r="81" s="2" customFormat="1" ht="16.8" customHeight="1">
      <c r="A81" s="37"/>
      <c r="B81" s="38"/>
      <c r="C81" s="233" t="s">
        <v>101</v>
      </c>
      <c r="D81" s="233" t="s">
        <v>756</v>
      </c>
      <c r="E81" s="18" t="s">
        <v>1</v>
      </c>
      <c r="F81" s="234">
        <v>35.840000000000003</v>
      </c>
      <c r="G81" s="37"/>
      <c r="H81" s="38"/>
    </row>
    <row r="82" s="2" customFormat="1" ht="16.8" customHeight="1">
      <c r="A82" s="37"/>
      <c r="B82" s="38"/>
      <c r="C82" s="235" t="s">
        <v>897</v>
      </c>
      <c r="D82" s="37"/>
      <c r="E82" s="37"/>
      <c r="F82" s="37"/>
      <c r="G82" s="37"/>
      <c r="H82" s="38"/>
    </row>
    <row r="83" s="2" customFormat="1" ht="16.8" customHeight="1">
      <c r="A83" s="37"/>
      <c r="B83" s="38"/>
      <c r="C83" s="233" t="s">
        <v>790</v>
      </c>
      <c r="D83" s="233" t="s">
        <v>791</v>
      </c>
      <c r="E83" s="18" t="s">
        <v>150</v>
      </c>
      <c r="F83" s="234">
        <v>35.840000000000003</v>
      </c>
      <c r="G83" s="37"/>
      <c r="H83" s="38"/>
    </row>
    <row r="84" s="2" customFormat="1" ht="16.8" customHeight="1">
      <c r="A84" s="37"/>
      <c r="B84" s="38"/>
      <c r="C84" s="233" t="s">
        <v>800</v>
      </c>
      <c r="D84" s="233" t="s">
        <v>801</v>
      </c>
      <c r="E84" s="18" t="s">
        <v>150</v>
      </c>
      <c r="F84" s="234">
        <v>39.423999999999999</v>
      </c>
      <c r="G84" s="37"/>
      <c r="H84" s="38"/>
    </row>
    <row r="85" s="2" customFormat="1" ht="7.44" customHeight="1">
      <c r="A85" s="37"/>
      <c r="B85" s="59"/>
      <c r="C85" s="60"/>
      <c r="D85" s="60"/>
      <c r="E85" s="60"/>
      <c r="F85" s="60"/>
      <c r="G85" s="60"/>
      <c r="H85" s="38"/>
    </row>
    <row r="86" s="2" customFormat="1">
      <c r="A86" s="37"/>
      <c r="B86" s="37"/>
      <c r="C86" s="37"/>
      <c r="D86" s="37"/>
      <c r="E86" s="37"/>
      <c r="F86" s="37"/>
      <c r="G86" s="37"/>
      <c r="H86" s="37"/>
    </row>
  </sheetData>
  <mergeCells count="2">
    <mergeCell ref="D5:F5"/>
    <mergeCell ref="D6:F6"/>
  </mergeCells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Lenovo-PC\Svehla</dc:creator>
  <cp:lastModifiedBy>Lenovo-PC\Svehla</cp:lastModifiedBy>
  <dcterms:created xsi:type="dcterms:W3CDTF">2021-11-01T13:28:09Z</dcterms:created>
  <dcterms:modified xsi:type="dcterms:W3CDTF">2021-11-01T13:28:19Z</dcterms:modified>
</cp:coreProperties>
</file>